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xr:revisionPtr revIDLastSave="0" documentId="13_ncr:1_{F56940FE-DD9F-4A33-8944-3EFDFF7D23D9}" xr6:coauthVersionLast="47" xr6:coauthVersionMax="47" xr10:uidLastSave="{00000000-0000-0000-0000-000000000000}"/>
  <workbookProtection workbookAlgorithmName="SHA-512" workbookHashValue="vOgrb7tKYaUgD7I8d8I/kNIgF5sjkp42kt27J4KXSRkw4WW+q1MpXwhF4TBL0abcSmF2bDS1jZ9DJq5jS6pkSw==" workbookSaltValue="kBpJyhO43uBIuSv54VCGrw==" workbookSpinCount="100000" lockStructure="1"/>
  <bookViews>
    <workbookView xWindow="-110" yWindow="-110" windowWidth="38620" windowHeight="21100" tabRatio="813" activeTab="1" xr2:uid="{00000000-000D-0000-FFFF-FFFF00000000}"/>
  </bookViews>
  <sheets>
    <sheet name="Deckblatt" sheetId="16" r:id="rId1"/>
    <sheet name="PV" sheetId="10" r:id="rId2"/>
  </sheets>
  <definedNames>
    <definedName name="_xlnm.Print_Area" localSheetId="0">Deckblatt!$B$6:$M$38</definedName>
    <definedName name="_xlnm.Print_Area" localSheetId="1">PV!$A$35:$AG$94</definedName>
    <definedName name="_xlnm.Print_Titles" localSheetId="1">PV!$A:$B</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G48" i="10" l="1"/>
  <c r="W48" i="10"/>
  <c r="C80" i="10"/>
  <c r="C53" i="10" l="1"/>
  <c r="C90" i="10" s="1"/>
  <c r="D80" i="10"/>
  <c r="E80" i="10" s="1"/>
  <c r="F80" i="10" s="1"/>
  <c r="G80" i="10" s="1"/>
  <c r="H80" i="10" s="1"/>
  <c r="I80" i="10" s="1"/>
  <c r="J80" i="10" s="1"/>
  <c r="K80" i="10" s="1"/>
  <c r="L80" i="10" s="1"/>
  <c r="M80" i="10" s="1"/>
  <c r="N80" i="10" s="1"/>
  <c r="O80" i="10" s="1"/>
  <c r="P80" i="10" s="1"/>
  <c r="Q80" i="10" s="1"/>
  <c r="R80" i="10" s="1"/>
  <c r="S80" i="10" s="1"/>
  <c r="T80" i="10" s="1"/>
  <c r="U80" i="10" s="1"/>
  <c r="V80" i="10" s="1"/>
  <c r="W80" i="10" s="1"/>
  <c r="X80" i="10" s="1"/>
  <c r="Y80" i="10" s="1"/>
  <c r="Z80" i="10" s="1"/>
  <c r="AA80" i="10" s="1"/>
  <c r="AB80" i="10" s="1"/>
  <c r="AC80" i="10" s="1"/>
  <c r="AD80" i="10" s="1"/>
  <c r="AE80" i="10" s="1"/>
  <c r="AF80" i="10" s="1"/>
  <c r="AG80" i="10" s="1"/>
  <c r="AH80" i="10" s="1"/>
  <c r="AI80" i="10" s="1"/>
  <c r="AJ80" i="10" s="1"/>
  <c r="AK80" i="10" s="1"/>
  <c r="AL80" i="10" s="1"/>
  <c r="AM80" i="10" s="1"/>
  <c r="AN80" i="10" s="1"/>
  <c r="AO80" i="10" s="1"/>
  <c r="AP80" i="10" s="1"/>
  <c r="C44" i="10"/>
  <c r="G37" i="10" s="1"/>
  <c r="D50" i="10"/>
  <c r="E50" i="10" s="1"/>
  <c r="F50" i="10" s="1"/>
  <c r="G50" i="10" s="1"/>
  <c r="H50" i="10" s="1"/>
  <c r="C40" i="10"/>
  <c r="C61" i="10"/>
  <c r="G38" i="10" s="1"/>
  <c r="C60" i="10"/>
  <c r="G39" i="10" l="1"/>
  <c r="C46" i="10"/>
  <c r="D46" i="10" s="1"/>
  <c r="E46" i="10" s="1"/>
  <c r="F46" i="10" s="1"/>
  <c r="G46" i="10" s="1"/>
  <c r="I50" i="10"/>
  <c r="C66" i="10"/>
  <c r="D53" i="10"/>
  <c r="E53" i="10" s="1"/>
  <c r="F53" i="10" s="1"/>
  <c r="G53" i="10" s="1"/>
  <c r="H53" i="10" s="1"/>
  <c r="I53" i="10" s="1"/>
  <c r="J53" i="10" s="1"/>
  <c r="K53" i="10" s="1"/>
  <c r="L53" i="10" s="1"/>
  <c r="M53" i="10" s="1"/>
  <c r="N53" i="10" s="1"/>
  <c r="O53" i="10" s="1"/>
  <c r="P53" i="10" s="1"/>
  <c r="Q53" i="10" s="1"/>
  <c r="R53" i="10" s="1"/>
  <c r="S53" i="10" s="1"/>
  <c r="T53" i="10" s="1"/>
  <c r="U53" i="10" s="1"/>
  <c r="V53" i="10" s="1"/>
  <c r="W53" i="10" s="1"/>
  <c r="X53" i="10" s="1"/>
  <c r="Y53" i="10" s="1"/>
  <c r="Z53" i="10" s="1"/>
  <c r="AA53" i="10" s="1"/>
  <c r="AB53" i="10" s="1"/>
  <c r="AC53" i="10" s="1"/>
  <c r="AD53" i="10" s="1"/>
  <c r="AE53" i="10" s="1"/>
  <c r="AF53" i="10" s="1"/>
  <c r="C51" i="10"/>
  <c r="D51" i="10"/>
  <c r="E51" i="10"/>
  <c r="F51" i="10"/>
  <c r="G51" i="10"/>
  <c r="H51" i="10"/>
  <c r="C70" i="10"/>
  <c r="AF90" i="10" l="1"/>
  <c r="AG53" i="10"/>
  <c r="J50" i="10"/>
  <c r="I51" i="10"/>
  <c r="I88" i="10" s="1"/>
  <c r="H46" i="10"/>
  <c r="T90" i="10"/>
  <c r="H90" i="10"/>
  <c r="S90" i="10"/>
  <c r="G90" i="10"/>
  <c r="AD90" i="10"/>
  <c r="R90" i="10"/>
  <c r="F90" i="10"/>
  <c r="Q90" i="10"/>
  <c r="E90" i="10"/>
  <c r="O90" i="10"/>
  <c r="AB90" i="10"/>
  <c r="N90" i="10"/>
  <c r="X90" i="10"/>
  <c r="P90" i="10"/>
  <c r="M90" i="10"/>
  <c r="K90" i="10"/>
  <c r="L90" i="10"/>
  <c r="J90" i="10"/>
  <c r="AC90" i="10"/>
  <c r="V90" i="10"/>
  <c r="U90" i="10"/>
  <c r="D90" i="10"/>
  <c r="Y90" i="10"/>
  <c r="AA90" i="10"/>
  <c r="Z90" i="10"/>
  <c r="I90" i="10"/>
  <c r="AE90" i="10"/>
  <c r="W90" i="10"/>
  <c r="C88" i="10"/>
  <c r="F88" i="10"/>
  <c r="H88" i="10"/>
  <c r="E88" i="10"/>
  <c r="D88" i="10"/>
  <c r="G88" i="10"/>
  <c r="AH53" i="10" l="1"/>
  <c r="AG90" i="10"/>
  <c r="K50" i="10"/>
  <c r="J51" i="10"/>
  <c r="J88" i="10" s="1"/>
  <c r="I46" i="10"/>
  <c r="D81" i="10"/>
  <c r="AH90" i="10" l="1"/>
  <c r="AI53" i="10"/>
  <c r="L50" i="10"/>
  <c r="K51" i="10"/>
  <c r="K88" i="10" s="1"/>
  <c r="J46" i="10"/>
  <c r="E81" i="10"/>
  <c r="AJ53" i="10" l="1"/>
  <c r="AI90" i="10"/>
  <c r="L51" i="10"/>
  <c r="L88" i="10" s="1"/>
  <c r="M50" i="10"/>
  <c r="K46" i="10"/>
  <c r="F81" i="10"/>
  <c r="AK53" i="10" l="1"/>
  <c r="AJ90" i="10"/>
  <c r="N50" i="10"/>
  <c r="M51" i="10"/>
  <c r="M88" i="10" s="1"/>
  <c r="L46" i="10"/>
  <c r="G81" i="10"/>
  <c r="AK90" i="10" l="1"/>
  <c r="AL53" i="10"/>
  <c r="O50" i="10"/>
  <c r="N51" i="10"/>
  <c r="N88" i="10" s="1"/>
  <c r="M46" i="10"/>
  <c r="H81" i="10"/>
  <c r="AM53" i="10" l="1"/>
  <c r="AL90" i="10"/>
  <c r="O51" i="10"/>
  <c r="O88" i="10" s="1"/>
  <c r="P50" i="10"/>
  <c r="N46" i="10"/>
  <c r="I81" i="10"/>
  <c r="AM90" i="10" l="1"/>
  <c r="AN53" i="10"/>
  <c r="Q50" i="10"/>
  <c r="R50" i="10" s="1"/>
  <c r="P51" i="10"/>
  <c r="P88" i="10" s="1"/>
  <c r="O46" i="10"/>
  <c r="J81" i="10"/>
  <c r="AO53" i="10" l="1"/>
  <c r="AN90" i="10"/>
  <c r="Q51" i="10"/>
  <c r="Q88" i="10" s="1"/>
  <c r="P46" i="10"/>
  <c r="K81" i="10"/>
  <c r="AP53" i="10" l="1"/>
  <c r="AP90" i="10" s="1"/>
  <c r="AO90" i="10"/>
  <c r="S50" i="10"/>
  <c r="R51" i="10"/>
  <c r="R88" i="10" s="1"/>
  <c r="Q46" i="10"/>
  <c r="L81" i="10"/>
  <c r="T50" i="10" l="1"/>
  <c r="S51" i="10"/>
  <c r="S88" i="10" s="1"/>
  <c r="R46" i="10"/>
  <c r="M81" i="10"/>
  <c r="U50" i="10" l="1"/>
  <c r="T51" i="10"/>
  <c r="T88" i="10" s="1"/>
  <c r="S46" i="10"/>
  <c r="N81" i="10"/>
  <c r="V50" i="10" l="1"/>
  <c r="W50" i="10" s="1"/>
  <c r="U51" i="10"/>
  <c r="U88" i="10" s="1"/>
  <c r="T46" i="10"/>
  <c r="O81" i="10"/>
  <c r="V51" i="10" l="1"/>
  <c r="V88" i="10" s="1"/>
  <c r="U46" i="10"/>
  <c r="P81" i="10"/>
  <c r="X50" i="10" l="1"/>
  <c r="W51" i="10"/>
  <c r="W88" i="10" s="1"/>
  <c r="V46" i="10"/>
  <c r="Q81" i="10"/>
  <c r="Y50" i="10" l="1"/>
  <c r="X51" i="10"/>
  <c r="X88" i="10" s="1"/>
  <c r="W46" i="10"/>
  <c r="R81" i="10"/>
  <c r="Z50" i="10" l="1"/>
  <c r="Y51" i="10"/>
  <c r="Y88" i="10" s="1"/>
  <c r="X46" i="10"/>
  <c r="S81" i="10"/>
  <c r="AA50" i="10" l="1"/>
  <c r="Z51" i="10"/>
  <c r="Z88" i="10" s="1"/>
  <c r="Y46" i="10"/>
  <c r="T81" i="10"/>
  <c r="AB50" i="10" l="1"/>
  <c r="AB51" i="10" s="1"/>
  <c r="AA51" i="10"/>
  <c r="AA88" i="10" s="1"/>
  <c r="Z46" i="10"/>
  <c r="U81" i="10"/>
  <c r="AC50" i="10" l="1"/>
  <c r="AC51" i="10" s="1"/>
  <c r="AB88" i="10"/>
  <c r="AA46" i="10"/>
  <c r="V81" i="10"/>
  <c r="AD50" i="10" l="1"/>
  <c r="AD51" i="10" s="1"/>
  <c r="AC88" i="10"/>
  <c r="AB46" i="10"/>
  <c r="W81" i="10"/>
  <c r="AE50" i="10" l="1"/>
  <c r="AE51" i="10" s="1"/>
  <c r="AD88" i="10"/>
  <c r="AC46" i="10"/>
  <c r="X81" i="10"/>
  <c r="Y81" i="10" s="1"/>
  <c r="Z81" i="10" s="1"/>
  <c r="AF50" i="10" l="1"/>
  <c r="AF51" i="10" s="1"/>
  <c r="AE88" i="10"/>
  <c r="AD46" i="10"/>
  <c r="AA81" i="10"/>
  <c r="AF88" i="10" l="1"/>
  <c r="AG50" i="10"/>
  <c r="AE46" i="10"/>
  <c r="AB81" i="10"/>
  <c r="AH50" i="10" l="1"/>
  <c r="AG51" i="10"/>
  <c r="AG88" i="10" s="1"/>
  <c r="AF46" i="10"/>
  <c r="AG46" i="10" s="1"/>
  <c r="AH46" i="10" s="1"/>
  <c r="AI46" i="10" s="1"/>
  <c r="AJ46" i="10" s="1"/>
  <c r="AK46" i="10" s="1"/>
  <c r="AL46" i="10" s="1"/>
  <c r="AM46" i="10" s="1"/>
  <c r="AN46" i="10" s="1"/>
  <c r="AO46" i="10" s="1"/>
  <c r="AP46" i="10" s="1"/>
  <c r="AC81" i="10"/>
  <c r="D64" i="10"/>
  <c r="AI50" i="10" l="1"/>
  <c r="AH51" i="10"/>
  <c r="AH88" i="10" s="1"/>
  <c r="AD81" i="10"/>
  <c r="E64" i="10"/>
  <c r="F64" i="10" s="1"/>
  <c r="G64" i="10" s="1"/>
  <c r="H64" i="10" s="1"/>
  <c r="I64" i="10" s="1"/>
  <c r="J64" i="10" s="1"/>
  <c r="K64" i="10" s="1"/>
  <c r="L64" i="10" s="1"/>
  <c r="M64" i="10" s="1"/>
  <c r="N64" i="10" s="1"/>
  <c r="O64" i="10" s="1"/>
  <c r="P64" i="10" s="1"/>
  <c r="Q64" i="10" s="1"/>
  <c r="R64" i="10" s="1"/>
  <c r="S64" i="10" s="1"/>
  <c r="T64" i="10" s="1"/>
  <c r="U64" i="10" s="1"/>
  <c r="V64" i="10" s="1"/>
  <c r="W64" i="10" s="1"/>
  <c r="X64" i="10" s="1"/>
  <c r="Y64" i="10" s="1"/>
  <c r="Z64" i="10" s="1"/>
  <c r="AA64" i="10" s="1"/>
  <c r="AB64" i="10" s="1"/>
  <c r="AC64" i="10" s="1"/>
  <c r="AD64" i="10" s="1"/>
  <c r="AE64" i="10" s="1"/>
  <c r="AF64" i="10" s="1"/>
  <c r="AG64" i="10" s="1"/>
  <c r="AH64" i="10" l="1"/>
  <c r="AI51" i="10"/>
  <c r="AI88" i="10" s="1"/>
  <c r="AJ50" i="10"/>
  <c r="AE81" i="10"/>
  <c r="AK50" i="10" l="1"/>
  <c r="AJ51" i="10"/>
  <c r="AJ88" i="10" s="1"/>
  <c r="AI64" i="10"/>
  <c r="AF81" i="10"/>
  <c r="AG81" i="10" s="1"/>
  <c r="AH81" i="10" l="1"/>
  <c r="AJ64" i="10"/>
  <c r="AL50" i="10"/>
  <c r="AK51" i="10"/>
  <c r="AK88" i="10" s="1"/>
  <c r="C67" i="10"/>
  <c r="C89" i="10" s="1"/>
  <c r="AM50" i="10" l="1"/>
  <c r="AL51" i="10"/>
  <c r="AL88" i="10" s="1"/>
  <c r="AK64" i="10"/>
  <c r="AI81" i="10"/>
  <c r="C82" i="10"/>
  <c r="C73" i="10"/>
  <c r="AJ81" i="10" l="1"/>
  <c r="AL64" i="10"/>
  <c r="AN50" i="10"/>
  <c r="AM51" i="10"/>
  <c r="AM88" i="10" s="1"/>
  <c r="C91" i="10"/>
  <c r="C92" i="10" s="1"/>
  <c r="C83" i="10"/>
  <c r="C84" i="10"/>
  <c r="C76" i="10"/>
  <c r="AN51" i="10" l="1"/>
  <c r="AN88" i="10" s="1"/>
  <c r="AO50" i="10"/>
  <c r="AM64" i="10"/>
  <c r="AK81" i="10"/>
  <c r="C93" i="10"/>
  <c r="C55" i="10" s="1"/>
  <c r="D82" i="10"/>
  <c r="D91" i="10" s="1"/>
  <c r="AL81" i="10" l="1"/>
  <c r="AN64" i="10"/>
  <c r="AO51" i="10"/>
  <c r="AO88" i="10" s="1"/>
  <c r="AP50" i="10"/>
  <c r="AP51" i="10" s="1"/>
  <c r="AP88" i="10" s="1"/>
  <c r="D83" i="10"/>
  <c r="D84" i="10"/>
  <c r="E82" i="10" s="1"/>
  <c r="E91" i="10" s="1"/>
  <c r="AO64" i="10" l="1"/>
  <c r="AM81" i="10"/>
  <c r="E83" i="10"/>
  <c r="E84" i="10"/>
  <c r="F82" i="10" s="1"/>
  <c r="F91" i="10" s="1"/>
  <c r="AN81" i="10" l="1"/>
  <c r="AP64" i="10"/>
  <c r="F83" i="10"/>
  <c r="F84" i="10"/>
  <c r="AO81" i="10" l="1"/>
  <c r="G82" i="10"/>
  <c r="G91" i="10" s="1"/>
  <c r="AP81" i="10" l="1"/>
  <c r="G83" i="10"/>
  <c r="G84" i="10"/>
  <c r="H82" i="10" l="1"/>
  <c r="H91" i="10" s="1"/>
  <c r="H83" i="10" l="1"/>
  <c r="H84" i="10"/>
  <c r="I82" i="10" s="1"/>
  <c r="I91" i="10" s="1"/>
  <c r="I83" i="10" l="1"/>
  <c r="I84" i="10"/>
  <c r="J82" i="10" l="1"/>
  <c r="J91" i="10" s="1"/>
  <c r="J83" i="10" l="1"/>
  <c r="J84" i="10"/>
  <c r="K82" i="10" l="1"/>
  <c r="K91" i="10" s="1"/>
  <c r="K83" i="10" l="1"/>
  <c r="K84" i="10"/>
  <c r="L82" i="10" s="1"/>
  <c r="L91" i="10" s="1"/>
  <c r="L83" i="10" l="1"/>
  <c r="L84" i="10"/>
  <c r="M82" i="10" l="1"/>
  <c r="M91" i="10" s="1"/>
  <c r="M83" i="10" l="1"/>
  <c r="M84" i="10"/>
  <c r="N82" i="10" s="1"/>
  <c r="N91" i="10" s="1"/>
  <c r="N83" i="10" l="1"/>
  <c r="N84" i="10"/>
  <c r="O82" i="10" l="1"/>
  <c r="O91" i="10" s="1"/>
  <c r="O83" i="10" l="1"/>
  <c r="O84" i="10"/>
  <c r="P82" i="10" s="1"/>
  <c r="P91" i="10" s="1"/>
  <c r="P83" i="10" l="1"/>
  <c r="P84" i="10"/>
  <c r="Q82" i="10" s="1"/>
  <c r="Q91" i="10" s="1"/>
  <c r="Q83" i="10" l="1"/>
  <c r="Q84" i="10"/>
  <c r="R82" i="10" l="1"/>
  <c r="R91" i="10" s="1"/>
  <c r="R83" i="10" l="1"/>
  <c r="R84" i="10"/>
  <c r="S82" i="10" l="1"/>
  <c r="S91" i="10" s="1"/>
  <c r="S83" i="10" l="1"/>
  <c r="S84" i="10"/>
  <c r="T82" i="10" s="1"/>
  <c r="T91" i="10" s="1"/>
  <c r="T83" i="10" l="1"/>
  <c r="T84" i="10"/>
  <c r="U82" i="10" s="1"/>
  <c r="U91" i="10" s="1"/>
  <c r="U83" i="10" l="1"/>
  <c r="U84" i="10"/>
  <c r="V82" i="10" s="1"/>
  <c r="V91" i="10" s="1"/>
  <c r="V83" i="10" l="1"/>
  <c r="V84" i="10"/>
  <c r="W82" i="10" s="1"/>
  <c r="W91" i="10" s="1"/>
  <c r="W83" i="10" l="1"/>
  <c r="W84" i="10"/>
  <c r="X82" i="10" s="1"/>
  <c r="X91" i="10" s="1"/>
  <c r="X83" i="10" l="1"/>
  <c r="X84" i="10"/>
  <c r="Y82" i="10" l="1"/>
  <c r="Y91" i="10" s="1"/>
  <c r="Y83" i="10" l="1"/>
  <c r="Y84" i="10"/>
  <c r="Z82" i="10" s="1"/>
  <c r="Z91" i="10" s="1"/>
  <c r="Z83" i="10" l="1"/>
  <c r="Z84" i="10"/>
  <c r="AA82" i="10" s="1"/>
  <c r="AA91" i="10" s="1"/>
  <c r="AA83" i="10" l="1"/>
  <c r="AA84" i="10"/>
  <c r="AB82" i="10" l="1"/>
  <c r="AB91" i="10" s="1"/>
  <c r="AB83" i="10" l="1"/>
  <c r="AB84" i="10"/>
  <c r="AC82" i="10" l="1"/>
  <c r="AC91" i="10" s="1"/>
  <c r="AC83" i="10" l="1"/>
  <c r="AC84" i="10"/>
  <c r="AD82" i="10" l="1"/>
  <c r="AD91" i="10" s="1"/>
  <c r="AD83" i="10" l="1"/>
  <c r="AD84" i="10"/>
  <c r="AE82" i="10" l="1"/>
  <c r="AE91" i="10" s="1"/>
  <c r="AE83" i="10" l="1"/>
  <c r="AE84" i="10"/>
  <c r="AF82" i="10" l="1"/>
  <c r="AF91" i="10" s="1"/>
  <c r="AF83" i="10" l="1"/>
  <c r="AF84" i="10"/>
  <c r="C75" i="10"/>
  <c r="D66" i="10" s="1"/>
  <c r="C52" i="10"/>
  <c r="C54" i="10" s="1"/>
  <c r="C56" i="10" s="1"/>
  <c r="AG82" i="10" l="1"/>
  <c r="D67" i="10"/>
  <c r="AG91" i="10" l="1"/>
  <c r="AG83" i="10"/>
  <c r="AG84" i="10"/>
  <c r="D89" i="10"/>
  <c r="D92" i="10" s="1"/>
  <c r="D70" i="10"/>
  <c r="AH82" i="10" l="1"/>
  <c r="D93" i="10"/>
  <c r="D55" i="10" s="1"/>
  <c r="D75" i="10"/>
  <c r="E66" i="10" s="1"/>
  <c r="D71" i="10"/>
  <c r="D73" i="10"/>
  <c r="AH83" i="10" l="1"/>
  <c r="AH91" i="10"/>
  <c r="AH84" i="10"/>
  <c r="D76" i="10"/>
  <c r="D52" i="10" s="1"/>
  <c r="D54" i="10" s="1"/>
  <c r="D56" i="10" s="1"/>
  <c r="E67" i="10"/>
  <c r="E70" i="10" s="1"/>
  <c r="AI82" i="10" l="1"/>
  <c r="E71" i="10"/>
  <c r="E75" i="10"/>
  <c r="F66" i="10" s="1"/>
  <c r="E73" i="10"/>
  <c r="E89" i="10"/>
  <c r="E92" i="10" s="1"/>
  <c r="AI91" i="10" l="1"/>
  <c r="AI83" i="10"/>
  <c r="AI84" i="10"/>
  <c r="E93" i="10"/>
  <c r="E55" i="10" s="1"/>
  <c r="E76" i="10"/>
  <c r="E52" i="10" s="1"/>
  <c r="E54" i="10" s="1"/>
  <c r="F67" i="10"/>
  <c r="F70" i="10" s="1"/>
  <c r="AJ82" i="10" l="1"/>
  <c r="E56" i="10"/>
  <c r="F71" i="10"/>
  <c r="F75" i="10"/>
  <c r="G66" i="10" s="1"/>
  <c r="F73" i="10"/>
  <c r="F89" i="10"/>
  <c r="F92" i="10" s="1"/>
  <c r="AJ91" i="10" l="1"/>
  <c r="AJ83" i="10"/>
  <c r="AJ84" i="10"/>
  <c r="F93" i="10"/>
  <c r="F55" i="10" s="1"/>
  <c r="G67" i="10"/>
  <c r="G70" i="10" s="1"/>
  <c r="G71" i="10" s="1"/>
  <c r="F76" i="10"/>
  <c r="F52" i="10" s="1"/>
  <c r="F54" i="10" s="1"/>
  <c r="AK82" i="10" l="1"/>
  <c r="F56" i="10"/>
  <c r="G75" i="10"/>
  <c r="H66" i="10" s="1"/>
  <c r="G73" i="10"/>
  <c r="G89" i="10"/>
  <c r="G92" i="10" s="1"/>
  <c r="AK91" i="10" l="1"/>
  <c r="AK83" i="10"/>
  <c r="AK84" i="10"/>
  <c r="AL82" i="10" s="1"/>
  <c r="G93" i="10"/>
  <c r="G55" i="10" s="1"/>
  <c r="G76" i="10"/>
  <c r="G52" i="10" s="1"/>
  <c r="G54" i="10" s="1"/>
  <c r="H67" i="10"/>
  <c r="AL84" i="10" l="1"/>
  <c r="AL91" i="10"/>
  <c r="AL83" i="10"/>
  <c r="G56" i="10"/>
  <c r="H89" i="10"/>
  <c r="H92" i="10" s="1"/>
  <c r="H70" i="10"/>
  <c r="AM82" i="10" l="1"/>
  <c r="H93" i="10"/>
  <c r="H55" i="10" s="1"/>
  <c r="H75" i="10"/>
  <c r="I66" i="10" s="1"/>
  <c r="H71" i="10"/>
  <c r="H73" i="10"/>
  <c r="AM83" i="10" l="1"/>
  <c r="AM91" i="10"/>
  <c r="AM84" i="10"/>
  <c r="H76" i="10"/>
  <c r="H52" i="10" s="1"/>
  <c r="H54" i="10" s="1"/>
  <c r="H56" i="10" s="1"/>
  <c r="I67" i="10"/>
  <c r="AN82" i="10" l="1"/>
  <c r="I89" i="10"/>
  <c r="I92" i="10" s="1"/>
  <c r="I70" i="10"/>
  <c r="AN91" i="10" l="1"/>
  <c r="AN83" i="10"/>
  <c r="AN84" i="10"/>
  <c r="AO82" i="10" s="1"/>
  <c r="I93" i="10"/>
  <c r="I55" i="10" s="1"/>
  <c r="I75" i="10"/>
  <c r="J66" i="10" s="1"/>
  <c r="I71" i="10"/>
  <c r="I73" i="10"/>
  <c r="AO84" i="10" l="1"/>
  <c r="AO83" i="10"/>
  <c r="AO91" i="10"/>
  <c r="I76" i="10"/>
  <c r="I52" i="10" s="1"/>
  <c r="I54" i="10" s="1"/>
  <c r="I56" i="10" s="1"/>
  <c r="J67" i="10"/>
  <c r="AP82" i="10" l="1"/>
  <c r="J89" i="10"/>
  <c r="J92" i="10" s="1"/>
  <c r="J70" i="10"/>
  <c r="J73" i="10" s="1"/>
  <c r="AP83" i="10" l="1"/>
  <c r="AP91" i="10"/>
  <c r="AP84" i="10"/>
  <c r="J93" i="10"/>
  <c r="J55" i="10" s="1"/>
  <c r="J76" i="10"/>
  <c r="J52" i="10" s="1"/>
  <c r="J54" i="10" s="1"/>
  <c r="J75" i="10"/>
  <c r="K66" i="10" s="1"/>
  <c r="J71" i="10"/>
  <c r="J56" i="10" l="1"/>
  <c r="K67" i="10"/>
  <c r="K89" i="10" l="1"/>
  <c r="K92" i="10" s="1"/>
  <c r="K70" i="10"/>
  <c r="K93" i="10" l="1"/>
  <c r="K55" i="10" s="1"/>
  <c r="K71" i="10"/>
  <c r="K75" i="10"/>
  <c r="L66" i="10" s="1"/>
  <c r="K73" i="10"/>
  <c r="K76" i="10" l="1"/>
  <c r="K52" i="10" s="1"/>
  <c r="K54" i="10" s="1"/>
  <c r="K56" i="10" s="1"/>
  <c r="L67" i="10"/>
  <c r="L70" i="10" s="1"/>
  <c r="L71" i="10" s="1"/>
  <c r="L73" i="10" l="1"/>
  <c r="L89" i="10"/>
  <c r="L92" i="10" s="1"/>
  <c r="L75" i="10"/>
  <c r="M66" i="10" s="1"/>
  <c r="L93" i="10" l="1"/>
  <c r="L55" i="10" s="1"/>
  <c r="M67" i="10"/>
  <c r="M70" i="10" s="1"/>
  <c r="M75" i="10" s="1"/>
  <c r="N66" i="10" s="1"/>
  <c r="L76" i="10"/>
  <c r="L52" i="10" s="1"/>
  <c r="L54" i="10" s="1"/>
  <c r="L56" i="10" l="1"/>
  <c r="G40" i="10" s="1"/>
  <c r="N67" i="10"/>
  <c r="M71" i="10"/>
  <c r="M73" i="10"/>
  <c r="M89" i="10"/>
  <c r="M92" i="10" s="1"/>
  <c r="M93" i="10" l="1"/>
  <c r="M55" i="10" s="1"/>
  <c r="M76" i="10"/>
  <c r="M52" i="10" s="1"/>
  <c r="M54" i="10" s="1"/>
  <c r="N70" i="10"/>
  <c r="N73" i="10" s="1"/>
  <c r="N89" i="10"/>
  <c r="N92" i="10" s="1"/>
  <c r="N93" i="10" l="1"/>
  <c r="N55" i="10" s="1"/>
  <c r="M56" i="10"/>
  <c r="N76" i="10"/>
  <c r="N52" i="10" s="1"/>
  <c r="N54" i="10" s="1"/>
  <c r="N71" i="10"/>
  <c r="N75" i="10"/>
  <c r="O66" i="10" s="1"/>
  <c r="N56" i="10" l="1"/>
  <c r="O67" i="10"/>
  <c r="O89" i="10" l="1"/>
  <c r="O92" i="10" s="1"/>
  <c r="O70" i="10"/>
  <c r="O93" i="10" l="1"/>
  <c r="O55" i="10" s="1"/>
  <c r="O75" i="10"/>
  <c r="P66" i="10" s="1"/>
  <c r="O71" i="10"/>
  <c r="O73" i="10"/>
  <c r="O76" i="10" l="1"/>
  <c r="O52" i="10" s="1"/>
  <c r="O54" i="10" s="1"/>
  <c r="O56" i="10" s="1"/>
  <c r="P67" i="10"/>
  <c r="P89" i="10" l="1"/>
  <c r="P92" i="10" s="1"/>
  <c r="P70" i="10"/>
  <c r="P93" i="10" l="1"/>
  <c r="P55" i="10" s="1"/>
  <c r="P71" i="10"/>
  <c r="P75" i="10"/>
  <c r="Q66" i="10" s="1"/>
  <c r="P73" i="10"/>
  <c r="P76" i="10" l="1"/>
  <c r="P52" i="10" s="1"/>
  <c r="P54" i="10" s="1"/>
  <c r="P56" i="10" s="1"/>
  <c r="Q67" i="10"/>
  <c r="Q89" i="10" l="1"/>
  <c r="Q92" i="10" s="1"/>
  <c r="Q70" i="10"/>
  <c r="Q73" i="10" s="1"/>
  <c r="Q93" i="10" l="1"/>
  <c r="Q55" i="10" s="1"/>
  <c r="Q76" i="10"/>
  <c r="Q52" i="10" s="1"/>
  <c r="Q54" i="10" s="1"/>
  <c r="Q75" i="10"/>
  <c r="R66" i="10" s="1"/>
  <c r="Q71" i="10"/>
  <c r="Q56" i="10" l="1"/>
  <c r="R67" i="10"/>
  <c r="R89" i="10" l="1"/>
  <c r="R92" i="10" s="1"/>
  <c r="R70" i="10"/>
  <c r="R93" i="10" l="1"/>
  <c r="R55" i="10" s="1"/>
  <c r="R75" i="10"/>
  <c r="S66" i="10" s="1"/>
  <c r="R71" i="10"/>
  <c r="R73" i="10"/>
  <c r="S67" i="10" l="1"/>
  <c r="S70" i="10" s="1"/>
  <c r="S71" i="10" s="1"/>
  <c r="R76" i="10"/>
  <c r="R52" i="10" s="1"/>
  <c r="R54" i="10" s="1"/>
  <c r="R56" i="10" s="1"/>
  <c r="S73" i="10" l="1"/>
  <c r="S89" i="10"/>
  <c r="S92" i="10" s="1"/>
  <c r="S75" i="10"/>
  <c r="T66" i="10" s="1"/>
  <c r="S93" i="10" l="1"/>
  <c r="S55" i="10" s="1"/>
  <c r="T67" i="10"/>
  <c r="T70" i="10" s="1"/>
  <c r="T71" i="10" s="1"/>
  <c r="S76" i="10"/>
  <c r="S52" i="10" s="1"/>
  <c r="S54" i="10" s="1"/>
  <c r="S56" i="10" l="1"/>
  <c r="T75" i="10"/>
  <c r="U66" i="10" s="1"/>
  <c r="T73" i="10"/>
  <c r="T89" i="10"/>
  <c r="T92" i="10" s="1"/>
  <c r="T93" i="10" l="1"/>
  <c r="T55" i="10" s="1"/>
  <c r="T76" i="10"/>
  <c r="T52" i="10" s="1"/>
  <c r="T54" i="10" s="1"/>
  <c r="U67" i="10"/>
  <c r="U70" i="10" s="1"/>
  <c r="U75" i="10" s="1"/>
  <c r="V66" i="10" s="1"/>
  <c r="T56" i="10" l="1"/>
  <c r="V67" i="10"/>
  <c r="U71" i="10"/>
  <c r="U73" i="10"/>
  <c r="U89" i="10"/>
  <c r="U92" i="10" s="1"/>
  <c r="U93" i="10" l="1"/>
  <c r="U55" i="10" s="1"/>
  <c r="U76" i="10"/>
  <c r="U52" i="10" s="1"/>
  <c r="U54" i="10" s="1"/>
  <c r="V70" i="10"/>
  <c r="V89" i="10"/>
  <c r="V92" i="10" s="1"/>
  <c r="V93" i="10" l="1"/>
  <c r="V55" i="10" s="1"/>
  <c r="U56" i="10"/>
  <c r="V75" i="10"/>
  <c r="W66" i="10" s="1"/>
  <c r="W67" i="10" s="1"/>
  <c r="V71" i="10"/>
  <c r="V73" i="10"/>
  <c r="W89" i="10" l="1"/>
  <c r="W92" i="10" s="1"/>
  <c r="W70" i="10"/>
  <c r="V76" i="10"/>
  <c r="V52" i="10" s="1"/>
  <c r="V54" i="10" s="1"/>
  <c r="V56" i="10" s="1"/>
  <c r="G41" i="10" s="1"/>
  <c r="W93" i="10" l="1"/>
  <c r="W55" i="10" s="1"/>
  <c r="W75" i="10"/>
  <c r="X66" i="10" s="1"/>
  <c r="X67" i="10" s="1"/>
  <c r="W71" i="10"/>
  <c r="W73" i="10"/>
  <c r="X70" i="10" l="1"/>
  <c r="X75" i="10" s="1"/>
  <c r="Y66" i="10" s="1"/>
  <c r="W76" i="10"/>
  <c r="W52" i="10" s="1"/>
  <c r="W54" i="10" s="1"/>
  <c r="W56" i="10" s="1"/>
  <c r="X89" i="10"/>
  <c r="X92" i="10" s="1"/>
  <c r="X93" i="10" l="1"/>
  <c r="X55" i="10" s="1"/>
  <c r="X71" i="10"/>
  <c r="Y67" i="10"/>
  <c r="X73" i="10"/>
  <c r="X76" i="10" l="1"/>
  <c r="X52" i="10" s="1"/>
  <c r="X54" i="10" s="1"/>
  <c r="X56" i="10" s="1"/>
  <c r="Y70" i="10"/>
  <c r="Y89" i="10"/>
  <c r="Y92" i="10" s="1"/>
  <c r="Y93" i="10" l="1"/>
  <c r="Y55" i="10" s="1"/>
  <c r="Y75" i="10"/>
  <c r="Z66" i="10" s="1"/>
  <c r="Z67" i="10" s="1"/>
  <c r="Y71" i="10"/>
  <c r="Y73" i="10"/>
  <c r="Z89" i="10" l="1"/>
  <c r="Z92" i="10" s="1"/>
  <c r="Z70" i="10"/>
  <c r="Y76" i="10"/>
  <c r="Y52" i="10" s="1"/>
  <c r="Y54" i="10" s="1"/>
  <c r="Y56" i="10" s="1"/>
  <c r="Z93" i="10" l="1"/>
  <c r="Z55" i="10" s="1"/>
  <c r="Z75" i="10"/>
  <c r="AA66" i="10" s="1"/>
  <c r="AA67" i="10" s="1"/>
  <c r="Z71" i="10"/>
  <c r="Z73" i="10"/>
  <c r="Z76" i="10" l="1"/>
  <c r="Z52" i="10" s="1"/>
  <c r="Z54" i="10" s="1"/>
  <c r="Z56" i="10" s="1"/>
  <c r="AA70" i="10"/>
  <c r="AA75" i="10" s="1"/>
  <c r="AB66" i="10" s="1"/>
  <c r="AA89" i="10"/>
  <c r="AA92" i="10" s="1"/>
  <c r="AA93" i="10" l="1"/>
  <c r="AA55" i="10" s="1"/>
  <c r="AA71" i="10"/>
  <c r="AA73" i="10"/>
  <c r="AB67" i="10"/>
  <c r="AB89" i="10" l="1"/>
  <c r="AB92" i="10" s="1"/>
  <c r="AB70" i="10"/>
  <c r="AA76" i="10"/>
  <c r="AA52" i="10" s="1"/>
  <c r="AA54" i="10" s="1"/>
  <c r="AA56" i="10" s="1"/>
  <c r="AB93" i="10" l="1"/>
  <c r="AB55" i="10" s="1"/>
  <c r="AB75" i="10"/>
  <c r="AC66" i="10" s="1"/>
  <c r="AC67" i="10" s="1"/>
  <c r="AB71" i="10"/>
  <c r="AB73" i="10"/>
  <c r="AC89" i="10" l="1"/>
  <c r="AC92" i="10" s="1"/>
  <c r="AC70" i="10"/>
  <c r="AB76" i="10"/>
  <c r="AB52" i="10" s="1"/>
  <c r="AB54" i="10" s="1"/>
  <c r="AB56" i="10" s="1"/>
  <c r="AC93" i="10" l="1"/>
  <c r="AC55" i="10" s="1"/>
  <c r="AC75" i="10"/>
  <c r="AD66" i="10" s="1"/>
  <c r="AD67" i="10" s="1"/>
  <c r="AC71" i="10"/>
  <c r="AC73" i="10"/>
  <c r="AD89" i="10" l="1"/>
  <c r="AD92" i="10" s="1"/>
  <c r="AD70" i="10"/>
  <c r="AC76" i="10"/>
  <c r="AC52" i="10" s="1"/>
  <c r="AC54" i="10" s="1"/>
  <c r="AC56" i="10" s="1"/>
  <c r="AD93" i="10" l="1"/>
  <c r="AD55" i="10" s="1"/>
  <c r="AD75" i="10"/>
  <c r="AE66" i="10" s="1"/>
  <c r="AE67" i="10" s="1"/>
  <c r="AD71" i="10"/>
  <c r="AD73" i="10"/>
  <c r="AD76" i="10" l="1"/>
  <c r="AD52" i="10" s="1"/>
  <c r="AD54" i="10" s="1"/>
  <c r="AD56" i="10" s="1"/>
  <c r="AE70" i="10"/>
  <c r="AE75" i="10" s="1"/>
  <c r="AF66" i="10" s="1"/>
  <c r="AE89" i="10"/>
  <c r="AE92" i="10" s="1"/>
  <c r="AE93" i="10" l="1"/>
  <c r="AE55" i="10" s="1"/>
  <c r="AE71" i="10"/>
  <c r="AF67" i="10"/>
  <c r="AE73" i="10"/>
  <c r="AF89" i="10" l="1"/>
  <c r="AF92" i="10" s="1"/>
  <c r="AE76" i="10"/>
  <c r="AE52" i="10" s="1"/>
  <c r="AE54" i="10" s="1"/>
  <c r="AE56" i="10" s="1"/>
  <c r="AF70" i="10"/>
  <c r="AF93" i="10" l="1"/>
  <c r="AF55" i="10" s="1"/>
  <c r="AF75" i="10"/>
  <c r="AG66" i="10" s="1"/>
  <c r="AF71" i="10"/>
  <c r="AF73" i="10"/>
  <c r="AF76" i="10" l="1"/>
  <c r="AF52" i="10" s="1"/>
  <c r="AF54" i="10" s="1"/>
  <c r="AF56" i="10" s="1"/>
  <c r="AG71" i="10"/>
  <c r="AG67" i="10"/>
  <c r="AG70" i="10" s="1"/>
  <c r="AG75" i="10" s="1"/>
  <c r="AH66" i="10" s="1"/>
  <c r="AH71" i="10" l="1"/>
  <c r="AH67" i="10"/>
  <c r="AG89" i="10"/>
  <c r="AG92" i="10" s="1"/>
  <c r="AG93" i="10" s="1"/>
  <c r="AG55" i="10" s="1"/>
  <c r="AG73" i="10"/>
  <c r="G42" i="10"/>
  <c r="AG76" i="10" l="1"/>
  <c r="AG52" i="10" s="1"/>
  <c r="AG54" i="10" s="1"/>
  <c r="AG56" i="10" s="1"/>
  <c r="AH70" i="10"/>
  <c r="AH75" i="10" s="1"/>
  <c r="AI66" i="10" s="1"/>
  <c r="AH89" i="10"/>
  <c r="AH92" i="10" s="1"/>
  <c r="AH93" i="10" s="1"/>
  <c r="AH55" i="10" s="1"/>
  <c r="AH73" i="10" l="1"/>
  <c r="AH76" i="10" s="1"/>
  <c r="AH52" i="10" s="1"/>
  <c r="AH54" i="10" s="1"/>
  <c r="AH56" i="10" s="1"/>
  <c r="AI71" i="10"/>
  <c r="AI67" i="10"/>
  <c r="AI89" i="10" l="1"/>
  <c r="AI92" i="10" s="1"/>
  <c r="AI93" i="10" s="1"/>
  <c r="AI55" i="10" s="1"/>
  <c r="AI70" i="10"/>
  <c r="AI75" i="10" s="1"/>
  <c r="AJ66" i="10" s="1"/>
  <c r="AJ71" i="10" l="1"/>
  <c r="AJ67" i="10"/>
  <c r="AI73" i="10"/>
  <c r="AI76" i="10" l="1"/>
  <c r="AI52" i="10" s="1"/>
  <c r="AI54" i="10" s="1"/>
  <c r="AI56" i="10" s="1"/>
  <c r="AJ70" i="10"/>
  <c r="AJ75" i="10" s="1"/>
  <c r="AK66" i="10" s="1"/>
  <c r="AJ89" i="10"/>
  <c r="AJ92" i="10" s="1"/>
  <c r="AJ93" i="10" s="1"/>
  <c r="AJ55" i="10" s="1"/>
  <c r="AJ73" i="10" l="1"/>
  <c r="AK71" i="10"/>
  <c r="AK67" i="10"/>
  <c r="AK70" i="10"/>
  <c r="AK75" i="10" s="1"/>
  <c r="AL66" i="10" s="1"/>
  <c r="AJ76" i="10"/>
  <c r="AJ52" i="10" s="1"/>
  <c r="AJ54" i="10" s="1"/>
  <c r="AJ56" i="10" s="1"/>
  <c r="AL71" i="10" l="1"/>
  <c r="AL67" i="10"/>
  <c r="AK89" i="10"/>
  <c r="AK92" i="10" s="1"/>
  <c r="AK93" i="10" s="1"/>
  <c r="AK55" i="10" s="1"/>
  <c r="AK73" i="10"/>
  <c r="AL70" i="10" l="1"/>
  <c r="AL75" i="10" s="1"/>
  <c r="AM66" i="10" s="1"/>
  <c r="AK76" i="10"/>
  <c r="AK52" i="10" s="1"/>
  <c r="AK54" i="10" s="1"/>
  <c r="AK56" i="10" s="1"/>
  <c r="AL89" i="10"/>
  <c r="AL92" i="10" s="1"/>
  <c r="AL93" i="10" s="1"/>
  <c r="AL55" i="10" s="1"/>
  <c r="AL73" i="10" l="1"/>
  <c r="AL76" i="10"/>
  <c r="AL52" i="10" s="1"/>
  <c r="AL54" i="10" s="1"/>
  <c r="AL56" i="10" s="1"/>
  <c r="AM71" i="10"/>
  <c r="AM67" i="10"/>
  <c r="AM89" i="10" l="1"/>
  <c r="AM92" i="10" s="1"/>
  <c r="AM93" i="10" s="1"/>
  <c r="AM55" i="10" s="1"/>
  <c r="AM70" i="10"/>
  <c r="AM75" i="10" s="1"/>
  <c r="AN66" i="10" s="1"/>
  <c r="AN71" i="10" l="1"/>
  <c r="AN67" i="10"/>
  <c r="AM73" i="10"/>
  <c r="AM76" i="10" l="1"/>
  <c r="AM52" i="10" s="1"/>
  <c r="AM54" i="10" s="1"/>
  <c r="AM56" i="10" s="1"/>
  <c r="AN70" i="10"/>
  <c r="AN75" i="10" s="1"/>
  <c r="AO66" i="10" s="1"/>
  <c r="AN89" i="10"/>
  <c r="AN92" i="10" s="1"/>
  <c r="AN93" i="10" s="1"/>
  <c r="AN55" i="10" s="1"/>
  <c r="AN73" i="10" l="1"/>
  <c r="AN76" i="10" s="1"/>
  <c r="AN52" i="10" s="1"/>
  <c r="AN54" i="10" s="1"/>
  <c r="AN56" i="10" s="1"/>
  <c r="AO71" i="10"/>
  <c r="AO67" i="10"/>
  <c r="AO70" i="10" l="1"/>
  <c r="AO75" i="10" s="1"/>
  <c r="AP66" i="10" s="1"/>
  <c r="AO89" i="10"/>
  <c r="AO92" i="10" s="1"/>
  <c r="AO93" i="10" s="1"/>
  <c r="AO55" i="10" s="1"/>
  <c r="AO73" i="10" l="1"/>
  <c r="AO76" i="10"/>
  <c r="AO52" i="10" s="1"/>
  <c r="AO54" i="10" s="1"/>
  <c r="AO56" i="10" s="1"/>
  <c r="AP71" i="10"/>
  <c r="AP67" i="10"/>
  <c r="AP89" i="10" l="1"/>
  <c r="AP92" i="10" s="1"/>
  <c r="AP93" i="10" s="1"/>
  <c r="AP55" i="10" s="1"/>
  <c r="AP70" i="10"/>
  <c r="AP75" i="10" s="1"/>
  <c r="AP73" i="10" l="1"/>
  <c r="AP76" i="10" s="1"/>
  <c r="AP52" i="10" s="1"/>
  <c r="AP54" i="10" s="1"/>
  <c r="AP56" i="10" s="1"/>
  <c r="G43" i="10" s="1"/>
  <c r="G44"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37" authorId="0" shapeId="0" xr:uid="{C8D13267-3ADA-4342-8B5C-2DD546CF5F55}">
      <text>
        <r>
          <rPr>
            <sz val="9"/>
            <color indexed="81"/>
            <rFont val="Tahoma"/>
            <family val="2"/>
          </rPr>
          <t>Annahme:
50% des Kaufpreises wurden vorab als IAB gebildet, um alles im Spitzensteuersatz von 42% abzuschöpfen.
Von den verbleibenden 50% des Kaufpreises darf in Jahr 1 eine Sonderabschreibung von 40% vorgenommen werden (entspr. 20% des Kaufpreises).
Insgesamt dürfen also 50%+20% = 70% des Kaufpreises (bzw. konkret der Anschaffungskosten) bis einschl. Jahr 1 geltend gemacht werden. Die Steuerersparnis auf diese Abschreibung ist deshalb der initiale Liquiditätszufluss vom Finanzamt.</t>
        </r>
      </text>
    </comment>
    <comment ref="E46" authorId="0" shapeId="0" xr:uid="{15F033AB-9980-4A39-850A-7058FADD2F88}">
      <text>
        <r>
          <rPr>
            <b/>
            <sz val="9"/>
            <color indexed="81"/>
            <rFont val="Tahoma"/>
            <family val="2"/>
          </rPr>
          <t>Stefan Loibl:</t>
        </r>
        <r>
          <rPr>
            <sz val="9"/>
            <color indexed="81"/>
            <rFont val="Tahoma"/>
            <charset val="1"/>
          </rPr>
          <t xml:space="preserve">
Frühester Wechsel in eine Kapitalgesellschaft o.ä.</t>
        </r>
      </text>
    </comment>
    <comment ref="C80" authorId="0" shapeId="0" xr:uid="{82649782-0F7C-4684-9677-1AB89398FA13}">
      <text>
        <r>
          <rPr>
            <sz val="9"/>
            <color indexed="81"/>
            <rFont val="Tahoma"/>
            <family val="2"/>
          </rPr>
          <t>Annahme: 50% IAB vorher (= wie eine Vorab-Abschreibung)
Auf die verbleibenden 50% Buchwert gibt es nochmal eine Sonderabschreibung von 40% (= 20% von den Anschaffungskosten) in Jahr 1.
IAB + Sonderabschreibung in Jahr 1 ergeben somit insg. 70% der Anschaffungskosten. 30% der Anschaffungskosten verbleiben als Basis für die reguläre Abschreibung.</t>
        </r>
      </text>
    </comment>
  </commentList>
</comments>
</file>

<file path=xl/sharedStrings.xml><?xml version="1.0" encoding="utf-8"?>
<sst xmlns="http://schemas.openxmlformats.org/spreadsheetml/2006/main" count="244" uniqueCount="122">
  <si>
    <t>Kaufpreis</t>
  </si>
  <si>
    <t>Kapitaldienst pro Monat</t>
  </si>
  <si>
    <t>Eigenkapital</t>
  </si>
  <si>
    <t>= Cashflow nach Steuern</t>
  </si>
  <si>
    <t>Restschuld Periodenbeginn</t>
  </si>
  <si>
    <t>Zinsen</t>
  </si>
  <si>
    <t>Annuität</t>
  </si>
  <si>
    <t>€</t>
  </si>
  <si>
    <t>Restschuld Periodenende</t>
  </si>
  <si>
    <t>Zinsänderung</t>
  </si>
  <si>
    <t>Gültiger Zinssatz</t>
  </si>
  <si>
    <t>Neue Soll-Tilgung</t>
  </si>
  <si>
    <t>Effektive Tilgung</t>
  </si>
  <si>
    <t>entspricht % der Restschuld</t>
  </si>
  <si>
    <t>Steuern</t>
  </si>
  <si>
    <t>Kumulierte Abschreibung Jahresende</t>
  </si>
  <si>
    <t>= Basis für reguläre Abschreibung</t>
  </si>
  <si>
    <t>* Abschreibungssatz pro Jahr</t>
  </si>
  <si>
    <t>= Abschreibung pro Jahr</t>
  </si>
  <si>
    <t>= pro Monat</t>
  </si>
  <si>
    <t>immocation</t>
  </si>
  <si>
    <t>Bei dieser Excel-Datei handelt es sich um ein kostenpflichtiges Produkt, welches unter der u.s. Internetadresse erworben werden kann.
Die Datei darf ohne Zustimmung weder vervielfältigt, noch weitergegeben oder sonst irgendwie anderen Benutzern zugänglich gemacht werden.
Microsoft Excel ist ein Produkt der Firma Microsoft. Wir stehen in keinerlei rechtlicher Beziehung zu Microsoft und handeln auch nicht in Microsofts Namen.
Wir weisen ausdrücklich darauf hin, dass wir keinerlei Rechts-, Steuer- oder Finanzberatung erbringen und die geschilderte Rechtslage zum Teil zur besseren Verständlichkeit und Lesbarkeit außerdem auch vereinfacht dargestellt wurde. Alle von uns erteilten Ratschläge fußen ausschließlich auf unserer persönlichen Erfahrung und unserer persönlichen Meinung. Auch wenn wir jede unserer Empfehlungen mit größtmöglicher Sorgfalt und umfangreicher Recherche entwickelt und fortlaufend kritisch hinterfragt haben, können wir hierfür keinerlei Gewähr bieten. Gleiches gilt auch für die Vollständigkeit und Richtigkeit der dargestellten Rechtslage. Die erteilten Ratschläge können ferner auch keine fundierte und auf den Einzelfall zugeschnittene Rechts-, Steuer- oder Finanzberatung ersetzen. Wir können daher weder eine Erfolgsgarantie für die von uns abgegebenen Empfehlungen noch eine Haftung für evtl. Folgen ihrer Anwendung übernehmen.
Auch sämtliche Kalkulationstools wurden mit größter Sorgfalt erstellt. Wir haben durch mehrfache Überprüfungen bestmöglich versucht, Berechnungsfehler auszuschließen. Trotzdem können Fehler nicht vollständig ausgeschlossen werden. Daher können wir keine juristische Verantwortung und keinerlei Haftung für eventuell verbliebene Fehler und deren Folgen übernehmen. 
Um etwaige Fehler so weit wie möglich auszuschließen, empfehlen wir dringend und in jedem Fall eigenständige Kontrollrechnungen durchzuführen und ggf. zusätzlichen Fachrat eines Rechts-, Steuer- oder Finanzberaters einzuholen.</t>
  </si>
  <si>
    <t>www.immocation.de</t>
  </si>
  <si>
    <t>Darlehen</t>
  </si>
  <si>
    <t>Jahr 1</t>
  </si>
  <si>
    <t>Jahr 2</t>
  </si>
  <si>
    <t>Jahr 3</t>
  </si>
  <si>
    <t>Jahr 4</t>
  </si>
  <si>
    <t>Jahr 5</t>
  </si>
  <si>
    <t>Jahr 6</t>
  </si>
  <si>
    <t>Jahr 7</t>
  </si>
  <si>
    <t>Jahr 8</t>
  </si>
  <si>
    <t>Jahr 9</t>
  </si>
  <si>
    <t>Jahr 10</t>
  </si>
  <si>
    <t>Jahr 11</t>
  </si>
  <si>
    <t>Jahr 12</t>
  </si>
  <si>
    <t>Jahr 13</t>
  </si>
  <si>
    <t>Jahr 14</t>
  </si>
  <si>
    <t>Jahr 15</t>
  </si>
  <si>
    <t>Jahr 16</t>
  </si>
  <si>
    <t>Jahr 17</t>
  </si>
  <si>
    <t>Jahr 18</t>
  </si>
  <si>
    <t>Jahr 19</t>
  </si>
  <si>
    <t>Jahr 20</t>
  </si>
  <si>
    <t>Jahr 21</t>
  </si>
  <si>
    <t>Jahr 22</t>
  </si>
  <si>
    <t>Jahr 23</t>
  </si>
  <si>
    <t>Jahr 24</t>
  </si>
  <si>
    <t>Jahr 25</t>
  </si>
  <si>
    <t>Jahr 26</t>
  </si>
  <si>
    <t>Jahr 27</t>
  </si>
  <si>
    <t>Jahr 28</t>
  </si>
  <si>
    <t>Jahr 29</t>
  </si>
  <si>
    <t>Jahr 30</t>
  </si>
  <si>
    <t>Darlehen %</t>
  </si>
  <si>
    <t>Erlöse</t>
  </si>
  <si>
    <t>kW Peak</t>
  </si>
  <si>
    <t>kWh pro Jahr und kW Peak</t>
  </si>
  <si>
    <t>Erzeugte kWh p.a.</t>
  </si>
  <si>
    <t>Erlös pro kWh (cent)</t>
  </si>
  <si>
    <t>Erlös p.a.</t>
  </si>
  <si>
    <t>Abschreibung</t>
  </si>
  <si>
    <t>Betriebskosten pro kWP und Jahr</t>
  </si>
  <si>
    <t>./. Betriebskosten</t>
  </si>
  <si>
    <t>Erlöse und Cashflow</t>
  </si>
  <si>
    <t>./. Zinsen</t>
  </si>
  <si>
    <t>./. Abschreibung</t>
  </si>
  <si>
    <t>= steuerlicher Überschuss</t>
  </si>
  <si>
    <t>-&gt; Steuern</t>
  </si>
  <si>
    <t>= Cashflow vor Steuern</t>
  </si>
  <si>
    <t>./. Steuern</t>
  </si>
  <si>
    <t>Finanzierung</t>
  </si>
  <si>
    <t>sofort</t>
  </si>
  <si>
    <t>Summary</t>
  </si>
  <si>
    <t>CF n. Steuern Jahr 1-10</t>
  </si>
  <si>
    <t>CF n. Steuern Jahr 11-20</t>
  </si>
  <si>
    <t>CF n. Steuern Jahr 21-30</t>
  </si>
  <si>
    <t>Liquiditätsgewinn total</t>
  </si>
  <si>
    <t>Einmalige Sondertilgung (aus Cashflow)</t>
  </si>
  <si>
    <t>./. Kapitaldienst (inkl. Sondertilgung)</t>
  </si>
  <si>
    <t>Steuersatz IAB</t>
  </si>
  <si>
    <t>Steuersatz Laufende Einkünfte</t>
  </si>
  <si>
    <t>Steuerersparnis IAB + SA</t>
  </si>
  <si>
    <t>Wichtiger Hinweis - bitte unbedingt lesen:</t>
  </si>
  <si>
    <t>immocation Photovoltaik Rechner (früher Entwurf)</t>
  </si>
  <si>
    <t>Dieser Rechner dient der Simulation eines umfangreichen Photovoltaik Investments unter Berücksichtigung steuerlicher Gestaltungsmöglichkeiten.</t>
  </si>
  <si>
    <t>Der Rechner geht davon aus, dass vorab mittels Investitionsabzugsbetrag (IAB) eine Steuerersparnis im Privatvermögen erwirkt wird. Aus diesem Geld vom Finanzamt wird das Eigenkapital für das PV Investment bereitgestellt. Der Rest kommt von der Bank.</t>
  </si>
  <si>
    <t>Der Rechner kalkuliert in der Folge insbesondere, wie sich die durch den IAB von Anfang an verringerte Abschreibungsgrundlage sowie der sinkende Zinsanteil an der Darlehensrate im Laufe der Zeit auf den Cashflow nach Steuern auswirkt.</t>
  </si>
  <si>
    <t>So lässt sich leicht erkennen, ob und inwiefern durch das Investment bis zu welchem Zeitpunkt tatsächlich insgesamt ein Liquiditätsgewinn nach Steuern erzielt wird.</t>
  </si>
  <si>
    <t>Viele Gespräche über PV haben uns gezeigt, dass gerade diese steuerlichen Zusammenhänge oft nicht in Gänze verstanden werden. Es lohnt sich also, die Zahlen wirklich nachzuvollziehen.</t>
  </si>
  <si>
    <t>Viele Grüße, Stefan (Gründer immocation)</t>
  </si>
  <si>
    <t>Der Rechner erlaubt den Wechsel des Steuersatzes für die einmal laufende PV Anlage.</t>
  </si>
  <si>
    <t>Wir werden den Rechner in den nächsten Monaten immer weiter ausbauen. Feedback und Fragen bitte und gerne jederzeit an post@immocation.de.</t>
  </si>
  <si>
    <t>Updates verschicken wir automatisch an alle Leser von "Post von immocation". Also einfach regelmäßig reinschauen, um nichts wichtiges zu verpassen.</t>
  </si>
  <si>
    <t>Im jetzigen Stadium berücksichtigt der Rechner noch keine Gewerbesteuer, entsprechende regionale Hebesätze, gewerbesteuerliche Freibeträge - sowie keine umsatzsteuerliche Betrachtung.</t>
  </si>
  <si>
    <t>Beispielsweise, weil die Anlage in eine Kapitalgesellschaft mit geringeren laufenden Steuern übertragen wird oder sich der eigene Einkommensteuersatz im Laufe des Lebens (bspw. im Ruhestand) ändert / verringert.</t>
  </si>
  <si>
    <t>Es handelt sich um einen frühen Entwurf, der keinen Anspruch auf Vollständigkeit und Fehlerfreiheit erhebt.</t>
  </si>
  <si>
    <t>Wir wollen den Rechner gerne trotzdem mit euch teilen, weil er uns selbst sehr geholfen hat, ein Gefühl für die Zahlen zu bekommen.</t>
  </si>
  <si>
    <t>Der Rechner erlaubt auch, den Strompreis über die Zeit zu verändern und so verschiedene eigene Erwartungen an die Strompreisentwicklung zu simulieren.</t>
  </si>
  <si>
    <t>Ob und wie relevant die jeweils sind, hängt von der individuellen Situation und der Größenordnung des Investments ab. Wer mit Steffen (s.o.) zusammenarbeitet, bekommt das von ihm dann im Detail erklärt / aufgesetzt.</t>
  </si>
  <si>
    <t>Jahr 31</t>
  </si>
  <si>
    <t>Jahr 32</t>
  </si>
  <si>
    <t>Jahr 33</t>
  </si>
  <si>
    <t>Jahr 34</t>
  </si>
  <si>
    <t>Jahr 35</t>
  </si>
  <si>
    <t>Jahr 36</t>
  </si>
  <si>
    <t>Jahr 37</t>
  </si>
  <si>
    <t>Jahr 38</t>
  </si>
  <si>
    <t>Jahr 39</t>
  </si>
  <si>
    <t>Jahr 40</t>
  </si>
  <si>
    <t>Leistung Jahr 21-30</t>
  </si>
  <si>
    <t>Leistung Jahr 31-40</t>
  </si>
  <si>
    <t>= Erstattung vorab und Jahr 1</t>
  </si>
  <si>
    <t>CF n. Steuern Jahr 31-40</t>
  </si>
  <si>
    <t>./. in Anlage investiertes EK</t>
  </si>
  <si>
    <t>= freie Liquidität nach Kauf</t>
  </si>
  <si>
    <t>Steffen ist darauf spezialisiert, Investoren lohnenswerte und qualitätsgeprüfte PV-Anlagen zu vermitteln. Wie bei Immobilien kann man viel falsch oder richtig machen und es gibt in diesem Markt viele schwarze Schafe.</t>
  </si>
  <si>
    <t>Wir empfehlen dir, gerade als PV-Einsteiger ohne großen eigenen Marktzugang, mit einem anbieterunabhängigen Profi wie Steffen zusammenzuarbeiten.</t>
  </si>
  <si>
    <t>Steffens Kontakt findest du unter</t>
  </si>
  <si>
    <t>https://www.immocation.de/pv</t>
  </si>
  <si>
    <t>Die Beispielzahlen unten entstammen unserem Podcast-Gespräch mit dem PV-Experten Steffen Dörr:</t>
  </si>
  <si>
    <t>Copyright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</si>
</sst>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00\ _€_-;\-* #,##0.00\ _€_-;_-* &quot;-&quot;??\ _€_-;_-@_-"/>
    <numFmt numFmtId="165" formatCode="0.0%"/>
    <numFmt numFmtId="166" formatCode="_-* #,##0.00\ [$€-1]_-;\-* #,##0.00\ [$€-1]_-;_-* &quot;-&quot;??\ [$€-1]_-"/>
    <numFmt numFmtId="167" formatCode="#,##0\ &quot;€&quot;"/>
    <numFmt numFmtId="168" formatCode="#,##0.0\ &quot;€&quot;"/>
    <numFmt numFmtId="169" formatCode="#,##0.0"/>
  </numFmts>
  <fonts count="30">
    <font>
      <sz val="11"/>
      <color theme="1"/>
      <name val="Calibri"/>
      <family val="2"/>
      <scheme val="minor"/>
    </font>
    <font>
      <sz val="11"/>
      <color theme="1"/>
      <name val="Calibri"/>
      <family val="2"/>
      <scheme val="minor"/>
    </font>
    <font>
      <sz val="10"/>
      <color theme="1"/>
      <name val="Calibri"/>
      <family val="2"/>
      <scheme val="minor"/>
    </font>
    <font>
      <sz val="10"/>
      <name val="Arial"/>
      <family val="2"/>
    </font>
    <font>
      <sz val="11"/>
      <color theme="1"/>
      <name val="Arial"/>
      <family val="2"/>
    </font>
    <font>
      <sz val="12"/>
      <color theme="1"/>
      <name val="Calibri"/>
      <family val="2"/>
      <scheme val="minor"/>
    </font>
    <font>
      <sz val="10"/>
      <name val="Calibri"/>
      <family val="2"/>
      <scheme val="minor"/>
    </font>
    <font>
      <sz val="14"/>
      <color theme="0"/>
      <name val="Century Gothic"/>
      <family val="2"/>
    </font>
    <font>
      <b/>
      <sz val="10"/>
      <color theme="0"/>
      <name val="Calibri"/>
      <family val="2"/>
      <scheme val="minor"/>
    </font>
    <font>
      <sz val="28"/>
      <color theme="0"/>
      <name val="Caladea"/>
      <family val="1"/>
    </font>
    <font>
      <u/>
      <sz val="10"/>
      <color theme="10"/>
      <name val="Calibri"/>
      <family val="2"/>
      <scheme val="minor"/>
    </font>
    <font>
      <sz val="10"/>
      <color theme="0" tint="-0.499984740745262"/>
      <name val="Calibri"/>
      <family val="2"/>
      <scheme val="minor"/>
    </font>
    <font>
      <sz val="26"/>
      <color theme="4"/>
      <name val="Century Gothic"/>
      <family val="2"/>
    </font>
    <font>
      <sz val="10"/>
      <color theme="3"/>
      <name val="Century Gothic"/>
      <family val="2"/>
    </font>
    <font>
      <sz val="11"/>
      <color theme="3"/>
      <name val="Calibri"/>
      <family val="2"/>
      <scheme val="minor"/>
    </font>
    <font>
      <sz val="12"/>
      <color theme="3"/>
      <name val="Century Gothic"/>
      <family val="2"/>
    </font>
    <font>
      <sz val="8"/>
      <name val="Calibri"/>
      <family val="2"/>
      <scheme val="minor"/>
    </font>
    <font>
      <sz val="9"/>
      <color indexed="81"/>
      <name val="Tahoma"/>
      <family val="2"/>
    </font>
    <font>
      <b/>
      <sz val="9"/>
      <color indexed="81"/>
      <name val="Tahoma"/>
      <family val="2"/>
    </font>
    <font>
      <sz val="11"/>
      <color rgb="FFFF0000"/>
      <name val="Calibri"/>
      <family val="2"/>
      <scheme val="minor"/>
    </font>
    <font>
      <b/>
      <sz val="10"/>
      <color theme="1"/>
      <name val="Calibri"/>
      <family val="2"/>
      <scheme val="minor"/>
    </font>
    <font>
      <i/>
      <sz val="10"/>
      <color theme="1"/>
      <name val="Calibri"/>
      <family val="2"/>
      <scheme val="minor"/>
    </font>
    <font>
      <b/>
      <sz val="11"/>
      <color theme="1"/>
      <name val="Calibri"/>
      <family val="2"/>
      <scheme val="minor"/>
    </font>
    <font>
      <sz val="9"/>
      <color indexed="81"/>
      <name val="Tahoma"/>
      <charset val="1"/>
    </font>
    <font>
      <sz val="10"/>
      <color rgb="FFFF0000"/>
      <name val="Calibri"/>
      <family val="2"/>
      <scheme val="minor"/>
    </font>
    <font>
      <b/>
      <sz val="9"/>
      <color theme="4"/>
      <name val="Calibri"/>
      <family val="2"/>
      <scheme val="minor"/>
    </font>
    <font>
      <sz val="9"/>
      <color theme="1"/>
      <name val="Calibri"/>
      <family val="2"/>
      <scheme val="minor"/>
    </font>
    <font>
      <sz val="11"/>
      <name val="Calibri"/>
      <family val="2"/>
      <scheme val="minor"/>
    </font>
    <font>
      <u/>
      <sz val="9"/>
      <name val="Calibri"/>
      <family val="2"/>
      <scheme val="minor"/>
    </font>
    <font>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BFFFD"/>
        <bgColor indexed="64"/>
      </patternFill>
    </fill>
    <fill>
      <patternFill patternType="solid">
        <fgColor theme="3"/>
        <bgColor indexed="64"/>
      </patternFill>
    </fill>
    <fill>
      <patternFill patternType="solid">
        <fgColor theme="3" tint="0.89999084444715716"/>
        <bgColor indexed="64"/>
      </patternFill>
    </fill>
    <fill>
      <patternFill patternType="solid">
        <fgColor rgb="FFFFFFCC"/>
        <bgColor indexed="64"/>
      </patternFill>
    </fill>
  </fills>
  <borders count="5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style="medium">
        <color theme="3"/>
      </top>
      <bottom style="medium">
        <color theme="3"/>
      </bottom>
      <diagonal/>
    </border>
    <border>
      <left style="medium">
        <color theme="3"/>
      </left>
      <right/>
      <top style="medium">
        <color theme="3"/>
      </top>
      <bottom style="thin">
        <color theme="0" tint="-0.249977111117893"/>
      </bottom>
      <diagonal/>
    </border>
    <border>
      <left style="medium">
        <color theme="3"/>
      </left>
      <right/>
      <top style="thin">
        <color theme="0" tint="-0.249977111117893"/>
      </top>
      <bottom style="medium">
        <color theme="3"/>
      </bottom>
      <diagonal/>
    </border>
    <border>
      <left style="thin">
        <color theme="0" tint="-0.249977111117893"/>
      </left>
      <right style="thin">
        <color theme="0" tint="-0.249977111117893"/>
      </right>
      <top style="thin">
        <color theme="0" tint="-0.249977111117893"/>
      </top>
      <bottom style="medium">
        <color theme="3"/>
      </bottom>
      <diagonal/>
    </border>
    <border>
      <left style="medium">
        <color theme="3"/>
      </left>
      <right/>
      <top style="thin">
        <color theme="0" tint="-0.249977111117893"/>
      </top>
      <bottom style="thin">
        <color theme="0" tint="-0.249977111117893"/>
      </bottom>
      <diagonal/>
    </border>
    <border>
      <left style="thin">
        <color theme="0" tint="-0.249977111117893"/>
      </left>
      <right style="thin">
        <color theme="0" tint="-0.249977111117893"/>
      </right>
      <top style="medium">
        <color theme="3"/>
      </top>
      <bottom style="thin">
        <color theme="0" tint="-0.249977111117893"/>
      </bottom>
      <diagonal/>
    </border>
    <border>
      <left/>
      <right style="thin">
        <color theme="3" tint="0.24994659260841701"/>
      </right>
      <top style="medium">
        <color theme="3"/>
      </top>
      <bottom style="medium">
        <color theme="3"/>
      </bottom>
      <diagonal/>
    </border>
    <border>
      <left/>
      <right style="thin">
        <color theme="0" tint="-0.249977111117893"/>
      </right>
      <top style="medium">
        <color theme="3"/>
      </top>
      <bottom style="thin">
        <color theme="0" tint="-0.249977111117893"/>
      </bottom>
      <diagonal/>
    </border>
    <border>
      <left style="medium">
        <color theme="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indexed="64"/>
      </left>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top style="medium">
        <color indexed="64"/>
      </top>
      <bottom style="thin">
        <color theme="0" tint="-0.249977111117893"/>
      </bottom>
      <diagonal/>
    </border>
    <border>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style="medium">
        <color indexed="64"/>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style="medium">
        <color theme="3"/>
      </left>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
      <left/>
      <right/>
      <top style="thin">
        <color theme="0" tint="-0.249977111117893"/>
      </top>
      <bottom style="medium">
        <color indexed="64"/>
      </bottom>
      <diagonal/>
    </border>
    <border>
      <left/>
      <right style="medium">
        <color indexed="64"/>
      </right>
      <top style="thin">
        <color theme="0" tint="-0.249977111117893"/>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medium">
        <color indexed="64"/>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theme="3"/>
      </right>
      <top style="medium">
        <color theme="3"/>
      </top>
      <bottom style="medium">
        <color theme="3"/>
      </bottom>
      <diagonal/>
    </border>
    <border>
      <left style="thin">
        <color theme="0" tint="-0.249977111117893"/>
      </left>
      <right style="medium">
        <color theme="3"/>
      </right>
      <top style="thin">
        <color theme="0" tint="-0.249977111117893"/>
      </top>
      <bottom style="thin">
        <color theme="0" tint="-0.249977111117893"/>
      </bottom>
      <diagonal/>
    </border>
    <border>
      <left style="thin">
        <color theme="0" tint="-0.249977111117893"/>
      </left>
      <right style="medium">
        <color theme="3"/>
      </right>
      <top style="thin">
        <color theme="0" tint="-0.249977111117893"/>
      </top>
      <bottom/>
      <diagonal/>
    </border>
    <border>
      <left style="thin">
        <color theme="0" tint="-0.249977111117893"/>
      </left>
      <right style="medium">
        <color theme="3"/>
      </right>
      <top style="thin">
        <color theme="0" tint="-0.249977111117893"/>
      </top>
      <bottom style="medium">
        <color theme="3"/>
      </bottom>
      <diagonal/>
    </border>
    <border>
      <left/>
      <right style="medium">
        <color theme="3"/>
      </right>
      <top style="medium">
        <color theme="3"/>
      </top>
      <bottom style="thin">
        <color theme="0" tint="-0.249977111117893"/>
      </bottom>
      <diagonal/>
    </border>
    <border>
      <left style="thin">
        <color theme="0" tint="-0.249977111117893"/>
      </left>
      <right style="medium">
        <color theme="3"/>
      </right>
      <top style="medium">
        <color theme="3"/>
      </top>
      <bottom style="thin">
        <color theme="0" tint="-0.249977111117893"/>
      </bottom>
      <diagonal/>
    </border>
    <border>
      <left style="medium">
        <color theme="3"/>
      </left>
      <right style="thin">
        <color theme="0" tint="-0.249977111117893"/>
      </right>
      <top style="medium">
        <color theme="3"/>
      </top>
      <bottom style="medium">
        <color theme="3"/>
      </bottom>
      <diagonal/>
    </border>
    <border>
      <left style="thin">
        <color theme="0" tint="-0.249977111117893"/>
      </left>
      <right style="thin">
        <color theme="0" tint="-0.249977111117893"/>
      </right>
      <top style="medium">
        <color theme="3"/>
      </top>
      <bottom style="medium">
        <color theme="3"/>
      </bottom>
      <diagonal/>
    </border>
    <border>
      <left style="thin">
        <color theme="0" tint="-0.249977111117893"/>
      </left>
      <right style="medium">
        <color theme="3"/>
      </right>
      <top style="medium">
        <color theme="3"/>
      </top>
      <bottom style="medium">
        <color theme="3"/>
      </bottom>
      <diagonal/>
    </border>
  </borders>
  <cellStyleXfs count="20">
    <xf numFmtId="0" fontId="0" fillId="0" borderId="0"/>
    <xf numFmtId="9" fontId="1"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0" fontId="3" fillId="0" borderId="0"/>
    <xf numFmtId="0" fontId="4" fillId="0" borderId="0"/>
    <xf numFmtId="44" fontId="3" fillId="0" borderId="0" applyFont="0" applyFill="0" applyBorder="0" applyAlignment="0" applyProtection="0"/>
    <xf numFmtId="44" fontId="3" fillId="0" borderId="0" applyFont="0" applyFill="0" applyBorder="0" applyAlignment="0" applyProtection="0"/>
    <xf numFmtId="0" fontId="5" fillId="0" borderId="0"/>
    <xf numFmtId="44" fontId="5" fillId="0" borderId="0" applyFont="0" applyFill="0" applyBorder="0" applyAlignment="0" applyProtection="0"/>
    <xf numFmtId="0" fontId="7" fillId="0" borderId="0" applyNumberFormat="0" applyFill="0" applyBorder="0" applyAlignment="0" applyProtection="0"/>
    <xf numFmtId="0" fontId="10" fillId="0" borderId="0" applyNumberFormat="0" applyFill="0" applyBorder="0" applyAlignment="0" applyProtection="0"/>
  </cellStyleXfs>
  <cellXfs count="124">
    <xf numFmtId="0" fontId="0" fillId="0" borderId="0" xfId="0"/>
    <xf numFmtId="0" fontId="0" fillId="3" borderId="0" xfId="0" applyFill="1"/>
    <xf numFmtId="0" fontId="2" fillId="3" borderId="0" xfId="0" applyFont="1" applyFill="1"/>
    <xf numFmtId="167" fontId="2" fillId="2" borderId="1" xfId="0" applyNumberFormat="1" applyFont="1" applyFill="1" applyBorder="1" applyAlignment="1">
      <alignment horizontal="center"/>
    </xf>
    <xf numFmtId="0" fontId="0" fillId="3" borderId="0" xfId="0" applyFill="1" applyAlignment="1">
      <alignment horizontal="center"/>
    </xf>
    <xf numFmtId="165" fontId="2" fillId="2" borderId="1" xfId="1" applyNumberFormat="1" applyFont="1" applyFill="1" applyBorder="1" applyAlignment="1" applyProtection="1">
      <alignment horizontal="center"/>
    </xf>
    <xf numFmtId="168" fontId="2" fillId="2" borderId="1" xfId="0" applyNumberFormat="1" applyFont="1" applyFill="1" applyBorder="1" applyAlignment="1">
      <alignment horizontal="center"/>
    </xf>
    <xf numFmtId="10" fontId="6" fillId="2" borderId="1" xfId="1" applyNumberFormat="1" applyFont="1" applyFill="1" applyBorder="1" applyAlignment="1" applyProtection="1">
      <alignment horizontal="center"/>
    </xf>
    <xf numFmtId="0" fontId="7" fillId="3" borderId="0" xfId="18" applyFill="1" applyAlignment="1" applyProtection="1">
      <alignment horizontal="right"/>
    </xf>
    <xf numFmtId="0" fontId="11" fillId="3" borderId="0" xfId="18" applyFont="1" applyFill="1" applyProtection="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7" fillId="4" borderId="0" xfId="18" applyFill="1" applyAlignment="1" applyProtection="1">
      <alignment vertical="center"/>
    </xf>
    <xf numFmtId="0" fontId="0" fillId="4" borderId="0" xfId="0" applyFill="1"/>
    <xf numFmtId="0" fontId="2" fillId="4" borderId="0" xfId="0" applyFont="1" applyFill="1"/>
    <xf numFmtId="0" fontId="8" fillId="4" borderId="11" xfId="0" applyFont="1" applyFill="1" applyBorder="1" applyAlignment="1">
      <alignment horizontal="right" indent="1"/>
    </xf>
    <xf numFmtId="0" fontId="8" fillId="4" borderId="17" xfId="0" applyFont="1" applyFill="1" applyBorder="1" applyAlignment="1">
      <alignment horizontal="center"/>
    </xf>
    <xf numFmtId="167" fontId="2" fillId="2" borderId="14" xfId="0" applyNumberFormat="1" applyFont="1" applyFill="1" applyBorder="1" applyAlignment="1">
      <alignment horizontal="center"/>
    </xf>
    <xf numFmtId="0" fontId="2" fillId="0" borderId="19" xfId="0" quotePrefix="1" applyFont="1" applyBorder="1"/>
    <xf numFmtId="10" fontId="2" fillId="5" borderId="16" xfId="1" applyNumberFormat="1" applyFont="1" applyFill="1" applyBorder="1" applyAlignment="1" applyProtection="1">
      <alignment horizontal="center"/>
      <protection locked="0"/>
    </xf>
    <xf numFmtId="10" fontId="2" fillId="5" borderId="18" xfId="1" applyNumberFormat="1" applyFont="1" applyFill="1" applyBorder="1" applyAlignment="1" applyProtection="1">
      <alignment horizontal="center"/>
      <protection locked="0"/>
    </xf>
    <xf numFmtId="0" fontId="2" fillId="0" borderId="15" xfId="0" applyFont="1" applyBorder="1"/>
    <xf numFmtId="0" fontId="2" fillId="0" borderId="15" xfId="0" quotePrefix="1" applyFont="1" applyBorder="1"/>
    <xf numFmtId="0" fontId="2" fillId="0" borderId="13" xfId="0" quotePrefix="1" applyFont="1" applyBorder="1"/>
    <xf numFmtId="0" fontId="2" fillId="0" borderId="12" xfId="0" applyFont="1" applyBorder="1"/>
    <xf numFmtId="0" fontId="2" fillId="0" borderId="13" xfId="0" applyFont="1" applyBorder="1"/>
    <xf numFmtId="0" fontId="0" fillId="3" borderId="15" xfId="0" applyFill="1" applyBorder="1"/>
    <xf numFmtId="0" fontId="2" fillId="0" borderId="15" xfId="0" applyFont="1" applyBorder="1" applyAlignment="1">
      <alignment horizontal="left"/>
    </xf>
    <xf numFmtId="10" fontId="2" fillId="0" borderId="16" xfId="1" applyNumberFormat="1" applyFont="1" applyFill="1" applyBorder="1" applyAlignment="1" applyProtection="1">
      <alignment horizontal="center"/>
      <protection locked="0"/>
    </xf>
    <xf numFmtId="167" fontId="2" fillId="0" borderId="1" xfId="0" applyNumberFormat="1" applyFont="1" applyBorder="1" applyAlignment="1">
      <alignment horizontal="center"/>
    </xf>
    <xf numFmtId="167" fontId="2" fillId="2" borderId="1" xfId="1" applyNumberFormat="1" applyFont="1" applyFill="1" applyBorder="1" applyAlignment="1" applyProtection="1">
      <alignment horizontal="center"/>
    </xf>
    <xf numFmtId="0" fontId="2" fillId="0" borderId="6" xfId="0" quotePrefix="1" applyFont="1" applyBorder="1"/>
    <xf numFmtId="167" fontId="2" fillId="2" borderId="2" xfId="0" applyNumberFormat="1" applyFont="1" applyFill="1" applyBorder="1" applyAlignment="1">
      <alignment horizontal="center"/>
    </xf>
    <xf numFmtId="0" fontId="19" fillId="3" borderId="0" xfId="0" applyFont="1" applyFill="1"/>
    <xf numFmtId="167" fontId="2" fillId="2" borderId="23" xfId="0" applyNumberFormat="1" applyFont="1" applyFill="1" applyBorder="1" applyAlignment="1">
      <alignment horizontal="center"/>
    </xf>
    <xf numFmtId="0" fontId="20" fillId="0" borderId="29" xfId="0" applyFont="1" applyBorder="1"/>
    <xf numFmtId="0" fontId="20" fillId="0" borderId="30" xfId="0" applyFont="1" applyBorder="1"/>
    <xf numFmtId="167" fontId="20" fillId="2" borderId="31" xfId="0" applyNumberFormat="1" applyFont="1" applyFill="1" applyBorder="1" applyAlignment="1">
      <alignment horizontal="center"/>
    </xf>
    <xf numFmtId="0" fontId="2" fillId="0" borderId="19" xfId="0" applyFont="1" applyBorder="1"/>
    <xf numFmtId="167" fontId="0" fillId="3" borderId="0" xfId="0" applyNumberFormat="1" applyFill="1"/>
    <xf numFmtId="0" fontId="0" fillId="3" borderId="0" xfId="0" applyFill="1" applyAlignment="1">
      <alignment horizontal="right"/>
    </xf>
    <xf numFmtId="9" fontId="0" fillId="3" borderId="0" xfId="0" applyNumberFormat="1" applyFill="1"/>
    <xf numFmtId="167" fontId="2" fillId="5" borderId="1" xfId="0" applyNumberFormat="1" applyFont="1" applyFill="1" applyBorder="1" applyAlignment="1" applyProtection="1">
      <alignment horizontal="center"/>
      <protection locked="0"/>
    </xf>
    <xf numFmtId="0" fontId="22" fillId="3" borderId="0" xfId="0" applyFont="1" applyFill="1"/>
    <xf numFmtId="0" fontId="0" fillId="2" borderId="0" xfId="0" applyFill="1"/>
    <xf numFmtId="0" fontId="24" fillId="3" borderId="0" xfId="0" applyFont="1" applyFill="1"/>
    <xf numFmtId="0" fontId="25" fillId="3" borderId="0" xfId="0" applyFont="1" applyFill="1"/>
    <xf numFmtId="0" fontId="26" fillId="3" borderId="0" xfId="0" applyFont="1" applyFill="1"/>
    <xf numFmtId="169" fontId="2" fillId="6" borderId="16" xfId="0" applyNumberFormat="1" applyFont="1" applyFill="1" applyBorder="1" applyAlignment="1" applyProtection="1">
      <alignment horizontal="center"/>
      <protection locked="0"/>
    </xf>
    <xf numFmtId="169" fontId="2" fillId="5" borderId="16" xfId="0" applyNumberFormat="1" applyFont="1" applyFill="1" applyBorder="1" applyAlignment="1" applyProtection="1">
      <alignment horizontal="center"/>
      <protection locked="0"/>
    </xf>
    <xf numFmtId="9" fontId="2" fillId="6" borderId="37" xfId="1" applyFont="1" applyFill="1" applyBorder="1" applyAlignment="1" applyProtection="1">
      <alignment horizontal="center"/>
      <protection locked="0"/>
    </xf>
    <xf numFmtId="167" fontId="2" fillId="2" borderId="1" xfId="0" applyNumberFormat="1" applyFont="1" applyFill="1" applyBorder="1" applyAlignment="1" applyProtection="1">
      <alignment horizontal="center"/>
      <protection locked="0"/>
    </xf>
    <xf numFmtId="10" fontId="6" fillId="6" borderId="1" xfId="1" applyNumberFormat="1" applyFont="1" applyFill="1" applyBorder="1" applyAlignment="1" applyProtection="1">
      <alignment horizontal="center"/>
      <protection locked="0"/>
    </xf>
    <xf numFmtId="167" fontId="2" fillId="2" borderId="20" xfId="0" applyNumberFormat="1" applyFont="1" applyFill="1" applyBorder="1" applyAlignment="1">
      <alignment horizontal="left"/>
    </xf>
    <xf numFmtId="167" fontId="2" fillId="2" borderId="21" xfId="0" applyNumberFormat="1" applyFont="1" applyFill="1" applyBorder="1" applyAlignment="1">
      <alignment horizontal="left"/>
    </xf>
    <xf numFmtId="167" fontId="2" fillId="2" borderId="28" xfId="0" applyNumberFormat="1" applyFont="1" applyFill="1" applyBorder="1" applyAlignment="1">
      <alignment horizontal="left"/>
    </xf>
    <xf numFmtId="0" fontId="2" fillId="0" borderId="27" xfId="0" applyFont="1" applyBorder="1" applyAlignment="1">
      <alignment horizontal="left"/>
    </xf>
    <xf numFmtId="0" fontId="2" fillId="0" borderId="39" xfId="0" applyFont="1" applyBorder="1" applyAlignment="1">
      <alignment horizontal="left"/>
    </xf>
    <xf numFmtId="167" fontId="21" fillId="2" borderId="32" xfId="0" quotePrefix="1" applyNumberFormat="1" applyFont="1" applyFill="1" applyBorder="1" applyAlignment="1">
      <alignment horizontal="left"/>
    </xf>
    <xf numFmtId="167" fontId="21" fillId="2" borderId="33" xfId="0" applyNumberFormat="1" applyFont="1" applyFill="1" applyBorder="1" applyAlignment="1">
      <alignment horizontal="left"/>
    </xf>
    <xf numFmtId="167" fontId="21" fillId="2" borderId="34" xfId="0" applyNumberFormat="1" applyFont="1" applyFill="1" applyBorder="1" applyAlignment="1">
      <alignment horizontal="left"/>
    </xf>
    <xf numFmtId="167" fontId="20" fillId="2" borderId="20" xfId="0" applyNumberFormat="1" applyFont="1" applyFill="1" applyBorder="1" applyAlignment="1">
      <alignment horizontal="left"/>
    </xf>
    <xf numFmtId="167" fontId="20" fillId="2" borderId="21" xfId="0" applyNumberFormat="1" applyFont="1" applyFill="1" applyBorder="1" applyAlignment="1">
      <alignment horizontal="left"/>
    </xf>
    <xf numFmtId="167" fontId="20" fillId="2" borderId="28" xfId="0" applyNumberFormat="1" applyFont="1" applyFill="1" applyBorder="1" applyAlignment="1">
      <alignment horizontal="left"/>
    </xf>
    <xf numFmtId="0" fontId="8" fillId="4" borderId="42" xfId="0" applyFont="1" applyFill="1" applyBorder="1" applyAlignment="1">
      <alignment horizontal="center"/>
    </xf>
    <xf numFmtId="167" fontId="2" fillId="2" borderId="43" xfId="0" applyNumberFormat="1" applyFont="1" applyFill="1" applyBorder="1" applyAlignment="1">
      <alignment horizontal="center"/>
    </xf>
    <xf numFmtId="167" fontId="2" fillId="2" borderId="44" xfId="0" applyNumberFormat="1" applyFont="1" applyFill="1" applyBorder="1" applyAlignment="1">
      <alignment horizontal="center"/>
    </xf>
    <xf numFmtId="167" fontId="2" fillId="2" borderId="45" xfId="0" applyNumberFormat="1" applyFont="1" applyFill="1" applyBorder="1" applyAlignment="1">
      <alignment horizontal="center"/>
    </xf>
    <xf numFmtId="165" fontId="2" fillId="2" borderId="43" xfId="1" applyNumberFormat="1" applyFont="1" applyFill="1" applyBorder="1" applyAlignment="1" applyProtection="1">
      <alignment horizontal="center"/>
    </xf>
    <xf numFmtId="10" fontId="2" fillId="5" borderId="46" xfId="1" applyNumberFormat="1" applyFont="1" applyFill="1" applyBorder="1" applyAlignment="1" applyProtection="1">
      <alignment horizontal="center"/>
      <protection locked="0"/>
    </xf>
    <xf numFmtId="10" fontId="6" fillId="2" borderId="43" xfId="1" applyNumberFormat="1" applyFont="1" applyFill="1" applyBorder="1" applyAlignment="1" applyProtection="1">
      <alignment horizontal="center"/>
    </xf>
    <xf numFmtId="0" fontId="0" fillId="3" borderId="7" xfId="0" applyFill="1" applyBorder="1"/>
    <xf numFmtId="167" fontId="2" fillId="5" borderId="43" xfId="0" applyNumberFormat="1" applyFont="1" applyFill="1" applyBorder="1" applyAlignment="1" applyProtection="1">
      <alignment horizontal="center"/>
      <protection locked="0"/>
    </xf>
    <xf numFmtId="169" fontId="2" fillId="5" borderId="47" xfId="0" applyNumberFormat="1" applyFont="1" applyFill="1" applyBorder="1" applyAlignment="1" applyProtection="1">
      <alignment horizontal="center"/>
      <protection locked="0"/>
    </xf>
    <xf numFmtId="167" fontId="2" fillId="2" borderId="43" xfId="1" applyNumberFormat="1" applyFont="1" applyFill="1" applyBorder="1" applyAlignment="1" applyProtection="1">
      <alignment horizontal="center"/>
    </xf>
    <xf numFmtId="0" fontId="2" fillId="3" borderId="48" xfId="0" applyFont="1" applyFill="1" applyBorder="1"/>
    <xf numFmtId="165" fontId="6" fillId="5" borderId="49" xfId="1" applyNumberFormat="1" applyFont="1" applyFill="1" applyBorder="1" applyAlignment="1" applyProtection="1">
      <alignment horizontal="center"/>
      <protection locked="0"/>
    </xf>
    <xf numFmtId="165" fontId="2" fillId="5" borderId="49" xfId="0" applyNumberFormat="1" applyFont="1" applyFill="1" applyBorder="1" applyProtection="1">
      <protection locked="0"/>
    </xf>
    <xf numFmtId="165" fontId="2" fillId="6" borderId="49" xfId="0" applyNumberFormat="1" applyFont="1" applyFill="1" applyBorder="1" applyProtection="1">
      <protection locked="0"/>
    </xf>
    <xf numFmtId="165" fontId="2" fillId="6" borderId="50" xfId="0" applyNumberFormat="1" applyFont="1" applyFill="1" applyBorder="1" applyProtection="1">
      <protection locked="0"/>
    </xf>
    <xf numFmtId="167" fontId="2" fillId="6" borderId="47" xfId="0" applyNumberFormat="1" applyFont="1" applyFill="1" applyBorder="1" applyAlignment="1" applyProtection="1">
      <alignment horizontal="center"/>
      <protection locked="0"/>
    </xf>
    <xf numFmtId="2" fontId="2" fillId="6" borderId="43" xfId="0" applyNumberFormat="1" applyFont="1" applyFill="1" applyBorder="1" applyAlignment="1" applyProtection="1">
      <alignment horizontal="center"/>
      <protection locked="0"/>
    </xf>
    <xf numFmtId="1" fontId="2" fillId="6" borderId="43" xfId="0" applyNumberFormat="1" applyFont="1" applyFill="1" applyBorder="1" applyAlignment="1" applyProtection="1">
      <alignment horizontal="center"/>
      <protection locked="0"/>
    </xf>
    <xf numFmtId="3" fontId="2" fillId="2" borderId="43" xfId="0" applyNumberFormat="1" applyFont="1" applyFill="1" applyBorder="1" applyAlignment="1">
      <alignment horizontal="center"/>
    </xf>
    <xf numFmtId="9" fontId="2" fillId="6" borderId="43" xfId="1" applyFont="1" applyFill="1" applyBorder="1" applyAlignment="1" applyProtection="1">
      <alignment horizontal="center"/>
      <protection locked="0"/>
    </xf>
    <xf numFmtId="168" fontId="2" fillId="6" borderId="43" xfId="0" applyNumberFormat="1" applyFont="1" applyFill="1" applyBorder="1" applyAlignment="1" applyProtection="1">
      <alignment horizontal="center"/>
      <protection locked="0"/>
    </xf>
    <xf numFmtId="165" fontId="2" fillId="6" borderId="45" xfId="1" applyNumberFormat="1" applyFont="1" applyFill="1" applyBorder="1" applyAlignment="1" applyProtection="1">
      <alignment horizontal="center"/>
      <protection locked="0"/>
    </xf>
    <xf numFmtId="167" fontId="20" fillId="2" borderId="1" xfId="0" applyNumberFormat="1" applyFont="1" applyFill="1" applyBorder="1" applyAlignment="1">
      <alignment horizontal="center"/>
    </xf>
    <xf numFmtId="0" fontId="9" fillId="4" borderId="0" xfId="0" applyFont="1" applyFill="1" applyAlignment="1">
      <alignment horizontal="center" vertical="center"/>
    </xf>
    <xf numFmtId="0" fontId="7" fillId="4" borderId="0" xfId="18" applyFill="1" applyAlignment="1" applyProtection="1">
      <alignment horizontal="center" vertical="center"/>
    </xf>
    <xf numFmtId="0" fontId="12" fillId="0" borderId="0" xfId="0" applyFont="1" applyAlignment="1">
      <alignment horizontal="center"/>
    </xf>
    <xf numFmtId="0" fontId="13" fillId="0" borderId="0" xfId="0" applyFont="1" applyAlignment="1">
      <alignment horizontal="left" vertical="top" wrapText="1"/>
    </xf>
    <xf numFmtId="0" fontId="14" fillId="0" borderId="0" xfId="0" applyFont="1"/>
    <xf numFmtId="0" fontId="13" fillId="0" borderId="0" xfId="0" applyFont="1" applyAlignment="1">
      <alignment horizontal="right"/>
    </xf>
    <xf numFmtId="0" fontId="13" fillId="0" borderId="0" xfId="18" applyFont="1" applyBorder="1" applyAlignment="1" applyProtection="1">
      <alignment horizontal="right"/>
      <protection locked="0"/>
    </xf>
    <xf numFmtId="0" fontId="15" fillId="2" borderId="35" xfId="0" applyFont="1" applyFill="1" applyBorder="1" applyAlignment="1">
      <alignment horizontal="left"/>
    </xf>
    <xf numFmtId="0" fontId="15" fillId="2" borderId="36" xfId="0" applyFont="1" applyFill="1" applyBorder="1" applyAlignment="1">
      <alignment horizontal="left"/>
    </xf>
    <xf numFmtId="0" fontId="15" fillId="2" borderId="40" xfId="0" applyFont="1" applyFill="1" applyBorder="1" applyAlignment="1">
      <alignment horizontal="left"/>
    </xf>
    <xf numFmtId="0" fontId="15" fillId="2" borderId="41" xfId="0" applyFont="1" applyFill="1" applyBorder="1" applyAlignment="1">
      <alignment horizontal="left"/>
    </xf>
    <xf numFmtId="0" fontId="2" fillId="0" borderId="27" xfId="0" applyFont="1" applyBorder="1" applyAlignment="1">
      <alignment horizontal="left"/>
    </xf>
    <xf numFmtId="0" fontId="2" fillId="0" borderId="39" xfId="0" applyFont="1" applyBorder="1" applyAlignment="1">
      <alignment horizontal="left"/>
    </xf>
    <xf numFmtId="167" fontId="2" fillId="2" borderId="24" xfId="0" quotePrefix="1" applyNumberFormat="1" applyFont="1" applyFill="1" applyBorder="1" applyAlignment="1">
      <alignment horizontal="left"/>
    </xf>
    <xf numFmtId="167" fontId="2" fillId="2" borderId="25" xfId="0" applyNumberFormat="1" applyFont="1" applyFill="1" applyBorder="1" applyAlignment="1">
      <alignment horizontal="left"/>
    </xf>
    <xf numFmtId="167" fontId="2" fillId="2" borderId="26" xfId="0" applyNumberFormat="1" applyFont="1" applyFill="1" applyBorder="1" applyAlignment="1">
      <alignment horizontal="left"/>
    </xf>
    <xf numFmtId="167" fontId="2" fillId="2" borderId="20" xfId="0" applyNumberFormat="1" applyFont="1" applyFill="1" applyBorder="1" applyAlignment="1">
      <alignment horizontal="left"/>
    </xf>
    <xf numFmtId="167" fontId="2" fillId="2" borderId="21" xfId="0" applyNumberFormat="1" applyFont="1" applyFill="1" applyBorder="1" applyAlignment="1">
      <alignment horizontal="left"/>
    </xf>
    <xf numFmtId="167" fontId="2" fillId="2" borderId="28" xfId="0" applyNumberFormat="1" applyFont="1" applyFill="1" applyBorder="1" applyAlignment="1">
      <alignment horizontal="left"/>
    </xf>
    <xf numFmtId="0" fontId="2" fillId="0" borderId="22" xfId="0" applyFont="1" applyBorder="1" applyAlignment="1">
      <alignment horizontal="left"/>
    </xf>
    <xf numFmtId="0" fontId="2" fillId="0" borderId="38" xfId="0" applyFont="1" applyBorder="1" applyAlignment="1">
      <alignment horizontal="left"/>
    </xf>
    <xf numFmtId="0" fontId="7" fillId="4" borderId="0" xfId="18" applyFill="1" applyAlignment="1" applyProtection="1">
      <alignment horizontal="left" vertical="center"/>
    </xf>
    <xf numFmtId="0" fontId="20" fillId="0" borderId="27" xfId="0" quotePrefix="1" applyFont="1" applyBorder="1" applyAlignment="1">
      <alignment horizontal="left"/>
    </xf>
    <xf numFmtId="0" fontId="20" fillId="0" borderId="39" xfId="0" applyFont="1" applyBorder="1" applyAlignment="1">
      <alignment horizontal="left"/>
    </xf>
    <xf numFmtId="167" fontId="20" fillId="2" borderId="20" xfId="0" applyNumberFormat="1" applyFont="1" applyFill="1" applyBorder="1" applyAlignment="1">
      <alignment horizontal="left"/>
    </xf>
    <xf numFmtId="167" fontId="20" fillId="2" borderId="21" xfId="0" applyNumberFormat="1" applyFont="1" applyFill="1" applyBorder="1" applyAlignment="1">
      <alignment horizontal="left"/>
    </xf>
    <xf numFmtId="167" fontId="20" fillId="2" borderId="28" xfId="0" applyNumberFormat="1" applyFont="1" applyFill="1" applyBorder="1" applyAlignment="1">
      <alignment horizontal="left"/>
    </xf>
    <xf numFmtId="0" fontId="27" fillId="3" borderId="0" xfId="0" applyFont="1" applyFill="1"/>
    <xf numFmtId="0" fontId="28" fillId="3" borderId="0" xfId="18" applyFont="1" applyFill="1"/>
    <xf numFmtId="0" fontId="29" fillId="3" borderId="0" xfId="0" applyFont="1" applyFill="1"/>
  </cellXfs>
  <cellStyles count="20">
    <cellStyle name="Currency 2" xfId="17" xr:uid="{00000000-0005-0000-0000-000000000000}"/>
    <cellStyle name="Euro" xfId="5" xr:uid="{00000000-0005-0000-0000-000001000000}"/>
    <cellStyle name="Hyperlink" xfId="18" builtinId="8" customBuiltin="1"/>
    <cellStyle name="Hyperlink 2" xfId="19" xr:uid="{00000000-0005-0000-0000-000003000000}"/>
    <cellStyle name="Komma 2" xfId="6" xr:uid="{00000000-0005-0000-0000-000004000000}"/>
    <cellStyle name="Komma 2 2" xfId="4" xr:uid="{00000000-0005-0000-0000-000005000000}"/>
    <cellStyle name="Normal" xfId="0" builtinId="0"/>
    <cellStyle name="Normal 2" xfId="16" xr:uid="{00000000-0005-0000-0000-000007000000}"/>
    <cellStyle name="Percent" xfId="1" builtinId="5"/>
    <cellStyle name="Prozent 2" xfId="7" xr:uid="{00000000-0005-0000-0000-000009000000}"/>
    <cellStyle name="Prozent 2 2" xfId="3" xr:uid="{00000000-0005-0000-0000-00000A000000}"/>
    <cellStyle name="Prozent 3" xfId="8" xr:uid="{00000000-0005-0000-0000-00000B000000}"/>
    <cellStyle name="Prozent 4" xfId="9" xr:uid="{00000000-0005-0000-0000-00000C000000}"/>
    <cellStyle name="Standard 2" xfId="10" xr:uid="{00000000-0005-0000-0000-00000D000000}"/>
    <cellStyle name="Standard 2 2" xfId="2" xr:uid="{00000000-0005-0000-0000-00000E000000}"/>
    <cellStyle name="Standard 3" xfId="11" xr:uid="{00000000-0005-0000-0000-00000F000000}"/>
    <cellStyle name="Standard 3 2" xfId="12" xr:uid="{00000000-0005-0000-0000-000010000000}"/>
    <cellStyle name="Standard 4" xfId="13" xr:uid="{00000000-0005-0000-0000-000011000000}"/>
    <cellStyle name="Währung 2" xfId="14" xr:uid="{00000000-0005-0000-0000-000012000000}"/>
    <cellStyle name="Währung 2 2" xfId="15" xr:uid="{00000000-0005-0000-0000-000013000000}"/>
  </cellStyles>
  <dxfs count="0"/>
  <tableStyles count="0" defaultTableStyle="TableStyleMedium2" defaultPivotStyle="PivotStyleMedium9"/>
  <colors>
    <mruColors>
      <color rgb="FFFFFFCC"/>
      <color rgb="FFE5FFE5"/>
      <color rgb="FF009900"/>
      <color rgb="FFFBFFFD"/>
      <color rgb="FF006600"/>
      <color rgb="FFFFFFEF"/>
      <color rgb="FFA7FFA7"/>
      <color rgb="FFFEEFE2"/>
      <color rgb="FF00D200"/>
      <color rgb="FFDD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628651</xdr:colOff>
      <xdr:row>8</xdr:row>
      <xdr:rowOff>0</xdr:rowOff>
    </xdr:from>
    <xdr:to>
      <xdr:col>7</xdr:col>
      <xdr:colOff>66676</xdr:colOff>
      <xdr:row>15</xdr:row>
      <xdr:rowOff>150774</xdr:rowOff>
    </xdr:to>
    <xdr:pic>
      <xdr:nvPicPr>
        <xdr:cNvPr id="5" name="Picture 4">
          <a:extLst>
            <a:ext uri="{FF2B5EF4-FFF2-40B4-BE49-F238E27FC236}">
              <a16:creationId xmlns:a16="http://schemas.microsoft.com/office/drawing/2014/main" id="{93DD1D7E-0324-44AB-967F-F352C06AD9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33926" y="1714500"/>
          <a:ext cx="1581150" cy="1484274"/>
        </a:xfrm>
        <a:prstGeom prst="rect">
          <a:avLst/>
        </a:prstGeom>
      </xdr:spPr>
    </xdr:pic>
    <xdr:clientData/>
  </xdr:twoCellAnchor>
  <xdr:twoCellAnchor editAs="oneCell">
    <xdr:from>
      <xdr:col>0</xdr:col>
      <xdr:colOff>66675</xdr:colOff>
      <xdr:row>0</xdr:row>
      <xdr:rowOff>76200</xdr:rowOff>
    </xdr:from>
    <xdr:to>
      <xdr:col>0</xdr:col>
      <xdr:colOff>472542</xdr:colOff>
      <xdr:row>2</xdr:row>
      <xdr:rowOff>104775</xdr:rowOff>
    </xdr:to>
    <xdr:pic>
      <xdr:nvPicPr>
        <xdr:cNvPr id="3" name="Picture 2">
          <a:extLst>
            <a:ext uri="{FF2B5EF4-FFF2-40B4-BE49-F238E27FC236}">
              <a16:creationId xmlns:a16="http://schemas.microsoft.com/office/drawing/2014/main" id="{54C076A3-0608-47A8-B449-BB6289DD45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 y="76200"/>
          <a:ext cx="405867"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172243</xdr:colOff>
      <xdr:row>0</xdr:row>
      <xdr:rowOff>64294</xdr:rowOff>
    </xdr:from>
    <xdr:to>
      <xdr:col>6</xdr:col>
      <xdr:colOff>591604</xdr:colOff>
      <xdr:row>2</xdr:row>
      <xdr:rowOff>92869</xdr:rowOff>
    </xdr:to>
    <xdr:pic>
      <xdr:nvPicPr>
        <xdr:cNvPr id="4" name="Picture 3">
          <a:extLst>
            <a:ext uri="{FF2B5EF4-FFF2-40B4-BE49-F238E27FC236}">
              <a16:creationId xmlns:a16="http://schemas.microsoft.com/office/drawing/2014/main" id="{B8B82143-C217-46A4-8C28-29D96CB0B5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74556" y="64294"/>
          <a:ext cx="419361" cy="377825"/>
        </a:xfrm>
        <a:prstGeom prst="rect">
          <a:avLst/>
        </a:prstGeom>
      </xdr:spPr>
    </xdr:pic>
    <xdr:clientData/>
  </xdr:twoCellAnchor>
</xdr:wsDr>
</file>

<file path=xl/theme/theme1.xml><?xml version="1.0" encoding="utf-8"?>
<a:theme xmlns:a="http://schemas.openxmlformats.org/drawingml/2006/main" name="immocation color theme">
  <a:themeElements>
    <a:clrScheme name="immocation">
      <a:dk1>
        <a:sysClr val="windowText" lastClr="000000"/>
      </a:dk1>
      <a:lt1>
        <a:sysClr val="window" lastClr="FFFFFF"/>
      </a:lt1>
      <a:dk2>
        <a:srgbClr val="19323C"/>
      </a:dk2>
      <a:lt2>
        <a:srgbClr val="F3F5F5"/>
      </a:lt2>
      <a:accent1>
        <a:srgbClr val="E03145"/>
      </a:accent1>
      <a:accent2>
        <a:srgbClr val="EA8E33"/>
      </a:accent2>
      <a:accent3>
        <a:srgbClr val="237C91"/>
      </a:accent3>
      <a:accent4>
        <a:srgbClr val="4BC52B"/>
      </a:accent4>
      <a:accent5>
        <a:srgbClr val="B9ADA2"/>
      </a:accent5>
      <a:accent6>
        <a:srgbClr val="009900"/>
      </a:accent6>
      <a:hlink>
        <a:srgbClr val="19323C"/>
      </a:hlink>
      <a:folHlink>
        <a:srgbClr val="19323C"/>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immocation color theme" id="{B50502F5-AAE1-4079-B925-22020F9FE4AD}" vid="{60DD3594-D578-4DDB-BB6C-B92411CB27C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mmocation.de/" TargetMode="External"/><Relationship Id="rId1" Type="http://schemas.openxmlformats.org/officeDocument/2006/relationships/hyperlink" Target="http://www.immocation.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mmocation.de/pv"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B1:AC43"/>
  <sheetViews>
    <sheetView showGridLines="0" showRowColHeaders="0" workbookViewId="0">
      <pane ySplit="4" topLeftCell="A5" activePane="bottomLeft" state="frozen"/>
      <selection pane="bottomLeft" activeCell="C18" sqref="C18:L39"/>
    </sheetView>
  </sheetViews>
  <sheetFormatPr defaultColWidth="9.1796875" defaultRowHeight="14.5"/>
  <cols>
    <col min="1" max="1" width="9.1796875" style="1"/>
    <col min="2" max="2" width="8" style="1" customWidth="1"/>
    <col min="3" max="3" width="33.81640625" style="1" customWidth="1"/>
    <col min="4" max="12" width="10.81640625" style="1" customWidth="1"/>
    <col min="13" max="16384" width="9.1796875" style="1"/>
  </cols>
  <sheetData>
    <row r="1" spans="2:29" s="19" customFormat="1" ht="12.75" customHeight="1">
      <c r="B1" s="95"/>
      <c r="C1" s="95"/>
      <c r="K1" s="18"/>
      <c r="L1" s="18"/>
      <c r="M1" s="95"/>
      <c r="N1" s="95"/>
      <c r="O1" s="95"/>
      <c r="P1" s="95"/>
      <c r="Q1" s="95"/>
      <c r="U1" s="20"/>
      <c r="X1" s="20"/>
      <c r="AB1" s="95"/>
      <c r="AC1" s="94"/>
    </row>
    <row r="2" spans="2:29" s="19" customFormat="1" ht="15" customHeight="1">
      <c r="B2" s="95"/>
      <c r="C2" s="95"/>
      <c r="K2" s="18"/>
      <c r="L2" s="18"/>
      <c r="M2" s="95"/>
      <c r="N2" s="95"/>
      <c r="O2" s="95"/>
      <c r="P2" s="95"/>
      <c r="Q2" s="95"/>
      <c r="U2" s="20"/>
      <c r="X2" s="20"/>
      <c r="AB2" s="95"/>
      <c r="AC2" s="94"/>
    </row>
    <row r="3" spans="2:29" s="19" customFormat="1" ht="12.75" customHeight="1">
      <c r="B3" s="95"/>
      <c r="C3" s="95"/>
      <c r="K3" s="18"/>
      <c r="L3" s="18"/>
      <c r="M3" s="95"/>
      <c r="N3" s="95"/>
      <c r="O3" s="95"/>
      <c r="P3" s="95"/>
      <c r="Q3" s="95"/>
      <c r="U3" s="20"/>
      <c r="X3" s="20"/>
      <c r="AB3" s="95"/>
      <c r="AC3" s="94"/>
    </row>
    <row r="4" spans="2:29" ht="18.75" customHeight="1">
      <c r="U4" s="2"/>
      <c r="V4" s="2"/>
      <c r="W4" s="2"/>
      <c r="X4" s="2"/>
    </row>
    <row r="5" spans="2:29" ht="12.75" customHeight="1" thickBot="1"/>
    <row r="6" spans="2:29">
      <c r="B6" s="10"/>
      <c r="C6" s="11"/>
      <c r="D6" s="11"/>
      <c r="E6" s="11"/>
      <c r="F6" s="11"/>
      <c r="G6" s="11"/>
      <c r="H6" s="11"/>
      <c r="I6" s="11"/>
      <c r="J6" s="11"/>
      <c r="K6" s="11"/>
      <c r="L6" s="11"/>
      <c r="M6" s="12"/>
    </row>
    <row r="7" spans="2:29" ht="32.5">
      <c r="B7" s="13"/>
      <c r="C7" s="96" t="s">
        <v>20</v>
      </c>
      <c r="D7" s="96"/>
      <c r="E7" s="96"/>
      <c r="F7" s="96"/>
      <c r="G7" s="96"/>
      <c r="H7" s="96"/>
      <c r="I7" s="96"/>
      <c r="J7" s="96"/>
      <c r="K7" s="96"/>
      <c r="L7" s="96"/>
      <c r="M7" s="14"/>
    </row>
    <row r="8" spans="2:29">
      <c r="B8" s="13"/>
      <c r="C8"/>
      <c r="D8"/>
      <c r="E8"/>
      <c r="F8"/>
      <c r="G8"/>
      <c r="H8"/>
      <c r="I8"/>
      <c r="J8"/>
      <c r="K8"/>
      <c r="L8"/>
      <c r="M8" s="14"/>
    </row>
    <row r="9" spans="2:29">
      <c r="B9" s="13"/>
      <c r="C9"/>
      <c r="D9"/>
      <c r="E9"/>
      <c r="F9"/>
      <c r="G9"/>
      <c r="H9"/>
      <c r="I9"/>
      <c r="J9"/>
      <c r="K9"/>
      <c r="L9"/>
      <c r="M9" s="14"/>
    </row>
    <row r="10" spans="2:29">
      <c r="B10" s="13"/>
      <c r="C10"/>
      <c r="D10"/>
      <c r="E10"/>
      <c r="F10"/>
      <c r="G10"/>
      <c r="H10"/>
      <c r="I10"/>
      <c r="J10"/>
      <c r="K10"/>
      <c r="L10"/>
      <c r="M10" s="14"/>
    </row>
    <row r="11" spans="2:29">
      <c r="B11" s="13"/>
      <c r="C11"/>
      <c r="D11"/>
      <c r="E11"/>
      <c r="F11"/>
      <c r="G11"/>
      <c r="H11"/>
      <c r="I11"/>
      <c r="J11"/>
      <c r="K11"/>
      <c r="L11"/>
      <c r="M11" s="14"/>
    </row>
    <row r="12" spans="2:29">
      <c r="B12" s="13"/>
      <c r="C12"/>
      <c r="D12"/>
      <c r="E12"/>
      <c r="F12"/>
      <c r="G12"/>
      <c r="H12"/>
      <c r="I12"/>
      <c r="J12"/>
      <c r="K12"/>
      <c r="L12"/>
      <c r="M12" s="14"/>
    </row>
    <row r="13" spans="2:29">
      <c r="B13" s="13"/>
      <c r="C13"/>
      <c r="D13"/>
      <c r="E13"/>
      <c r="F13"/>
      <c r="G13"/>
      <c r="H13"/>
      <c r="I13"/>
      <c r="J13"/>
      <c r="K13"/>
      <c r="L13"/>
      <c r="M13" s="14"/>
    </row>
    <row r="14" spans="2:29">
      <c r="B14" s="13"/>
      <c r="C14"/>
      <c r="D14"/>
      <c r="E14"/>
      <c r="F14"/>
      <c r="G14"/>
      <c r="H14"/>
      <c r="I14"/>
      <c r="J14"/>
      <c r="K14"/>
      <c r="L14"/>
      <c r="M14" s="14"/>
    </row>
    <row r="15" spans="2:29">
      <c r="B15" s="13"/>
      <c r="C15"/>
      <c r="D15"/>
      <c r="E15"/>
      <c r="F15"/>
      <c r="G15"/>
      <c r="H15"/>
      <c r="I15"/>
      <c r="J15"/>
      <c r="K15"/>
      <c r="L15"/>
      <c r="M15" s="14"/>
    </row>
    <row r="16" spans="2:29">
      <c r="B16" s="13"/>
      <c r="C16"/>
      <c r="D16"/>
      <c r="E16"/>
      <c r="F16"/>
      <c r="G16"/>
      <c r="H16"/>
      <c r="I16"/>
      <c r="J16"/>
      <c r="K16"/>
      <c r="L16"/>
      <c r="M16" s="14"/>
    </row>
    <row r="17" spans="2:13" ht="22.5" customHeight="1">
      <c r="B17" s="13"/>
      <c r="C17"/>
      <c r="D17"/>
      <c r="E17"/>
      <c r="F17"/>
      <c r="G17"/>
      <c r="H17"/>
      <c r="I17"/>
      <c r="J17"/>
      <c r="K17"/>
      <c r="L17"/>
      <c r="M17" s="14"/>
    </row>
    <row r="18" spans="2:13" ht="15" customHeight="1">
      <c r="B18" s="13"/>
      <c r="C18" s="97" t="s">
        <v>21</v>
      </c>
      <c r="D18" s="97"/>
      <c r="E18" s="97"/>
      <c r="F18" s="97"/>
      <c r="G18" s="97"/>
      <c r="H18" s="97"/>
      <c r="I18" s="97"/>
      <c r="J18" s="97"/>
      <c r="K18" s="97"/>
      <c r="L18" s="97"/>
      <c r="M18" s="14"/>
    </row>
    <row r="19" spans="2:13">
      <c r="B19" s="13"/>
      <c r="C19" s="97"/>
      <c r="D19" s="97"/>
      <c r="E19" s="97"/>
      <c r="F19" s="97"/>
      <c r="G19" s="97"/>
      <c r="H19" s="97"/>
      <c r="I19" s="97"/>
      <c r="J19" s="97"/>
      <c r="K19" s="97"/>
      <c r="L19" s="97"/>
      <c r="M19" s="14"/>
    </row>
    <row r="20" spans="2:13">
      <c r="B20" s="13"/>
      <c r="C20" s="97"/>
      <c r="D20" s="97"/>
      <c r="E20" s="97"/>
      <c r="F20" s="97"/>
      <c r="G20" s="97"/>
      <c r="H20" s="97"/>
      <c r="I20" s="97"/>
      <c r="J20" s="97"/>
      <c r="K20" s="97"/>
      <c r="L20" s="97"/>
      <c r="M20" s="14"/>
    </row>
    <row r="21" spans="2:13">
      <c r="B21" s="13"/>
      <c r="C21" s="97"/>
      <c r="D21" s="97"/>
      <c r="E21" s="97"/>
      <c r="F21" s="97"/>
      <c r="G21" s="97"/>
      <c r="H21" s="97"/>
      <c r="I21" s="97"/>
      <c r="J21" s="97"/>
      <c r="K21" s="97"/>
      <c r="L21" s="97"/>
      <c r="M21" s="14"/>
    </row>
    <row r="22" spans="2:13">
      <c r="B22" s="13"/>
      <c r="C22" s="97"/>
      <c r="D22" s="97"/>
      <c r="E22" s="97"/>
      <c r="F22" s="97"/>
      <c r="G22" s="97"/>
      <c r="H22" s="97"/>
      <c r="I22" s="97"/>
      <c r="J22" s="97"/>
      <c r="K22" s="97"/>
      <c r="L22" s="97"/>
      <c r="M22" s="14"/>
    </row>
    <row r="23" spans="2:13">
      <c r="B23" s="13"/>
      <c r="C23" s="97"/>
      <c r="D23" s="97"/>
      <c r="E23" s="97"/>
      <c r="F23" s="97"/>
      <c r="G23" s="97"/>
      <c r="H23" s="97"/>
      <c r="I23" s="97"/>
      <c r="J23" s="97"/>
      <c r="K23" s="97"/>
      <c r="L23" s="97"/>
      <c r="M23" s="14"/>
    </row>
    <row r="24" spans="2:13">
      <c r="B24" s="13"/>
      <c r="C24" s="97"/>
      <c r="D24" s="97"/>
      <c r="E24" s="97"/>
      <c r="F24" s="97"/>
      <c r="G24" s="97"/>
      <c r="H24" s="97"/>
      <c r="I24" s="97"/>
      <c r="J24" s="97"/>
      <c r="K24" s="97"/>
      <c r="L24" s="97"/>
      <c r="M24" s="14"/>
    </row>
    <row r="25" spans="2:13">
      <c r="B25" s="13"/>
      <c r="C25" s="97"/>
      <c r="D25" s="97"/>
      <c r="E25" s="97"/>
      <c r="F25" s="97"/>
      <c r="G25" s="97"/>
      <c r="H25" s="97"/>
      <c r="I25" s="97"/>
      <c r="J25" s="97"/>
      <c r="K25" s="97"/>
      <c r="L25" s="97"/>
      <c r="M25" s="14"/>
    </row>
    <row r="26" spans="2:13">
      <c r="B26" s="13"/>
      <c r="C26" s="97"/>
      <c r="D26" s="97"/>
      <c r="E26" s="97"/>
      <c r="F26" s="97"/>
      <c r="G26" s="97"/>
      <c r="H26" s="97"/>
      <c r="I26" s="97"/>
      <c r="J26" s="97"/>
      <c r="K26" s="97"/>
      <c r="L26" s="97"/>
      <c r="M26" s="14"/>
    </row>
    <row r="27" spans="2:13">
      <c r="B27" s="13"/>
      <c r="C27" s="97"/>
      <c r="D27" s="97"/>
      <c r="E27" s="97"/>
      <c r="F27" s="97"/>
      <c r="G27" s="97"/>
      <c r="H27" s="97"/>
      <c r="I27" s="97"/>
      <c r="J27" s="97"/>
      <c r="K27" s="97"/>
      <c r="L27" s="97"/>
      <c r="M27" s="14"/>
    </row>
    <row r="28" spans="2:13">
      <c r="B28" s="13"/>
      <c r="C28" s="97"/>
      <c r="D28" s="97"/>
      <c r="E28" s="97"/>
      <c r="F28" s="97"/>
      <c r="G28" s="97"/>
      <c r="H28" s="97"/>
      <c r="I28" s="97"/>
      <c r="J28" s="97"/>
      <c r="K28" s="97"/>
      <c r="L28" s="97"/>
      <c r="M28" s="14"/>
    </row>
    <row r="29" spans="2:13">
      <c r="B29" s="13"/>
      <c r="C29" s="97"/>
      <c r="D29" s="97"/>
      <c r="E29" s="97"/>
      <c r="F29" s="97"/>
      <c r="G29" s="97"/>
      <c r="H29" s="97"/>
      <c r="I29" s="97"/>
      <c r="J29" s="97"/>
      <c r="K29" s="97"/>
      <c r="L29" s="97"/>
      <c r="M29" s="14"/>
    </row>
    <row r="30" spans="2:13">
      <c r="B30" s="13"/>
      <c r="C30" s="97"/>
      <c r="D30" s="97"/>
      <c r="E30" s="97"/>
      <c r="F30" s="97"/>
      <c r="G30" s="97"/>
      <c r="H30" s="97"/>
      <c r="I30" s="97"/>
      <c r="J30" s="97"/>
      <c r="K30" s="97"/>
      <c r="L30" s="97"/>
      <c r="M30" s="14"/>
    </row>
    <row r="31" spans="2:13">
      <c r="B31" s="13"/>
      <c r="C31" s="97"/>
      <c r="D31" s="97"/>
      <c r="E31" s="97"/>
      <c r="F31" s="97"/>
      <c r="G31" s="97"/>
      <c r="H31" s="97"/>
      <c r="I31" s="97"/>
      <c r="J31" s="97"/>
      <c r="K31" s="97"/>
      <c r="L31" s="97"/>
      <c r="M31" s="14"/>
    </row>
    <row r="32" spans="2:13">
      <c r="B32" s="13"/>
      <c r="C32" s="97"/>
      <c r="D32" s="97"/>
      <c r="E32" s="97"/>
      <c r="F32" s="97"/>
      <c r="G32" s="97"/>
      <c r="H32" s="97"/>
      <c r="I32" s="97"/>
      <c r="J32" s="97"/>
      <c r="K32" s="97"/>
      <c r="L32" s="97"/>
      <c r="M32" s="14"/>
    </row>
    <row r="33" spans="2:13">
      <c r="B33" s="13"/>
      <c r="C33" s="97"/>
      <c r="D33" s="97"/>
      <c r="E33" s="97"/>
      <c r="F33" s="97"/>
      <c r="G33" s="97"/>
      <c r="H33" s="97"/>
      <c r="I33" s="97"/>
      <c r="J33" s="97"/>
      <c r="K33" s="97"/>
      <c r="L33" s="97"/>
      <c r="M33" s="14"/>
    </row>
    <row r="34" spans="2:13">
      <c r="B34" s="13"/>
      <c r="C34" s="97"/>
      <c r="D34" s="97"/>
      <c r="E34" s="97"/>
      <c r="F34" s="97"/>
      <c r="G34" s="97"/>
      <c r="H34" s="97"/>
      <c r="I34" s="97"/>
      <c r="J34" s="97"/>
      <c r="K34" s="97"/>
      <c r="L34" s="97"/>
      <c r="M34" s="14"/>
    </row>
    <row r="35" spans="2:13">
      <c r="B35" s="13"/>
      <c r="C35" s="97"/>
      <c r="D35" s="97"/>
      <c r="E35" s="97"/>
      <c r="F35" s="97"/>
      <c r="G35" s="97"/>
      <c r="H35" s="97"/>
      <c r="I35" s="97"/>
      <c r="J35" s="97"/>
      <c r="K35" s="97"/>
      <c r="L35" s="97"/>
      <c r="M35" s="14"/>
    </row>
    <row r="36" spans="2:13">
      <c r="B36" s="13"/>
      <c r="C36" s="97"/>
      <c r="D36" s="97"/>
      <c r="E36" s="97"/>
      <c r="F36" s="97"/>
      <c r="G36" s="97"/>
      <c r="H36" s="97"/>
      <c r="I36" s="97"/>
      <c r="J36" s="97"/>
      <c r="K36" s="97"/>
      <c r="L36" s="97"/>
      <c r="M36" s="14"/>
    </row>
    <row r="37" spans="2:13">
      <c r="B37" s="13"/>
      <c r="C37" s="97"/>
      <c r="D37" s="97"/>
      <c r="E37" s="97"/>
      <c r="F37" s="97"/>
      <c r="G37" s="97"/>
      <c r="H37" s="97"/>
      <c r="I37" s="97"/>
      <c r="J37" s="97"/>
      <c r="K37" s="97"/>
      <c r="L37" s="97"/>
      <c r="M37" s="14"/>
    </row>
    <row r="38" spans="2:13">
      <c r="B38" s="13"/>
      <c r="C38" s="97"/>
      <c r="D38" s="97"/>
      <c r="E38" s="97"/>
      <c r="F38" s="97"/>
      <c r="G38" s="97"/>
      <c r="H38" s="97"/>
      <c r="I38" s="97"/>
      <c r="J38" s="97"/>
      <c r="K38" s="97"/>
      <c r="L38" s="97"/>
      <c r="M38" s="14"/>
    </row>
    <row r="39" spans="2:13">
      <c r="B39" s="13"/>
      <c r="C39" s="97"/>
      <c r="D39" s="97"/>
      <c r="E39" s="97"/>
      <c r="F39" s="97"/>
      <c r="G39" s="97"/>
      <c r="H39" s="97"/>
      <c r="I39" s="97"/>
      <c r="J39" s="97"/>
      <c r="K39" s="97"/>
      <c r="L39" s="97"/>
      <c r="M39" s="14"/>
    </row>
    <row r="40" spans="2:13">
      <c r="B40" s="13"/>
      <c r="C40" s="98"/>
      <c r="D40" s="98"/>
      <c r="E40" s="98"/>
      <c r="F40" s="98"/>
      <c r="G40" s="98"/>
      <c r="H40" s="98"/>
      <c r="I40" s="98"/>
      <c r="J40" s="98"/>
      <c r="K40" s="98"/>
      <c r="L40" s="98"/>
      <c r="M40" s="14"/>
    </row>
    <row r="41" spans="2:13">
      <c r="B41" s="13"/>
      <c r="C41" s="99" t="s">
        <v>121</v>
      </c>
      <c r="D41" s="99"/>
      <c r="E41" s="99"/>
      <c r="F41" s="99"/>
      <c r="G41" s="99"/>
      <c r="H41" s="99"/>
      <c r="I41" s="99"/>
      <c r="J41" s="99"/>
      <c r="K41" s="99"/>
      <c r="L41" s="99"/>
      <c r="M41" s="14"/>
    </row>
    <row r="42" spans="2:13">
      <c r="B42" s="13"/>
      <c r="C42" s="100" t="s">
        <v>22</v>
      </c>
      <c r="D42" s="100"/>
      <c r="E42" s="100"/>
      <c r="F42" s="100"/>
      <c r="G42" s="100"/>
      <c r="H42" s="100"/>
      <c r="I42" s="100"/>
      <c r="J42" s="100"/>
      <c r="K42" s="100"/>
      <c r="L42" s="100"/>
      <c r="M42" s="14"/>
    </row>
    <row r="43" spans="2:13" ht="15" thickBot="1">
      <c r="B43" s="15"/>
      <c r="C43" s="16"/>
      <c r="D43" s="16"/>
      <c r="E43" s="16"/>
      <c r="F43" s="16"/>
      <c r="G43" s="16"/>
      <c r="H43" s="16"/>
      <c r="I43" s="16"/>
      <c r="J43" s="16"/>
      <c r="K43" s="16"/>
      <c r="L43" s="16"/>
      <c r="M43" s="17"/>
    </row>
  </sheetData>
  <sheetProtection algorithmName="SHA-512" hashValue="9iJZRAeRk6RJF+3TPhfPLwV+X99A/6HVYDnK1b7u4/3rFcUzMjvsxk92V3oSRDksIUTgiok9eGf0jNb6b2Hn6A==" saltValue="qdBaHXTtqn5kd4iX60qaOg==" spinCount="100000" sheet="1" objects="1" scenarios="1"/>
  <mergeCells count="10">
    <mergeCell ref="C40:L40"/>
    <mergeCell ref="C41:L41"/>
    <mergeCell ref="C42:L42"/>
    <mergeCell ref="P1:Q3"/>
    <mergeCell ref="AB1:AB3"/>
    <mergeCell ref="AC1:AC3"/>
    <mergeCell ref="M1:O3"/>
    <mergeCell ref="B1:C3"/>
    <mergeCell ref="C7:L7"/>
    <mergeCell ref="C18:L39"/>
  </mergeCells>
  <hyperlinks>
    <hyperlink ref="C42" r:id="rId1" xr:uid="{00000000-0004-0000-0000-000001000000}"/>
    <hyperlink ref="C42:L42" r:id="rId2" display="www.immocation.de" xr:uid="{00000000-0004-0000-0000-000002000000}"/>
  </hyperlinks>
  <pageMargins left="0.70866141732283472" right="0.70866141732283472" top="0.74803149606299213" bottom="0.74803149606299213" header="0.31496062992125984" footer="0.31496062992125984"/>
  <pageSetup paperSize="9" scale="88" orientation="landscape"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3"/>
  </sheetPr>
  <dimension ref="A1:AP107"/>
  <sheetViews>
    <sheetView tabSelected="1" zoomScale="115" zoomScaleNormal="115" workbookViewId="0">
      <pane ySplit="4" topLeftCell="A5" activePane="bottomLeft" state="frozen"/>
      <selection pane="bottomLeft" activeCell="H15" sqref="H15"/>
    </sheetView>
  </sheetViews>
  <sheetFormatPr defaultColWidth="9.1796875" defaultRowHeight="14.5"/>
  <cols>
    <col min="1" max="1" width="3.453125" style="1" customWidth="1"/>
    <col min="2" max="2" width="34.81640625" style="1" customWidth="1"/>
    <col min="3" max="7" width="11.1796875" style="1" customWidth="1"/>
    <col min="8" max="11" width="11.1796875" style="2" customWidth="1"/>
    <col min="12" max="32" width="11.1796875" style="1" customWidth="1"/>
    <col min="33" max="16384" width="9.1796875" style="1"/>
  </cols>
  <sheetData>
    <row r="1" spans="2:20" s="19" customFormat="1" ht="12.75" customHeight="1">
      <c r="B1" s="115" t="s">
        <v>84</v>
      </c>
      <c r="C1" s="115"/>
      <c r="D1" s="115"/>
      <c r="E1" s="115"/>
      <c r="F1" s="115"/>
      <c r="G1" s="115"/>
      <c r="H1" s="115"/>
      <c r="I1" s="115"/>
      <c r="J1" s="115"/>
      <c r="K1" s="18"/>
      <c r="L1" s="18"/>
      <c r="M1" s="18"/>
      <c r="N1" s="18"/>
      <c r="O1" s="18"/>
      <c r="P1" s="18"/>
      <c r="Q1" s="18"/>
      <c r="S1" s="95"/>
      <c r="T1" s="95"/>
    </row>
    <row r="2" spans="2:20" s="19" customFormat="1" ht="15" customHeight="1">
      <c r="B2" s="115"/>
      <c r="C2" s="115"/>
      <c r="D2" s="115"/>
      <c r="E2" s="115"/>
      <c r="F2" s="115"/>
      <c r="G2" s="115"/>
      <c r="H2" s="115"/>
      <c r="I2" s="115"/>
      <c r="J2" s="115"/>
      <c r="K2" s="18"/>
      <c r="L2" s="18"/>
      <c r="M2" s="18"/>
      <c r="N2" s="18"/>
      <c r="O2" s="18"/>
      <c r="P2" s="18"/>
      <c r="Q2" s="18"/>
      <c r="S2" s="95"/>
      <c r="T2" s="95"/>
    </row>
    <row r="3" spans="2:20" s="19" customFormat="1" ht="12.75" customHeight="1">
      <c r="B3" s="115"/>
      <c r="C3" s="115"/>
      <c r="D3" s="115"/>
      <c r="E3" s="115"/>
      <c r="F3" s="115"/>
      <c r="G3" s="115"/>
      <c r="H3" s="115"/>
      <c r="I3" s="115"/>
      <c r="J3" s="115"/>
      <c r="K3" s="18"/>
      <c r="L3" s="18"/>
      <c r="M3" s="18"/>
      <c r="N3" s="18"/>
      <c r="O3" s="18"/>
      <c r="P3" s="18"/>
      <c r="Q3" s="18"/>
      <c r="S3" s="95"/>
      <c r="T3" s="95"/>
    </row>
    <row r="4" spans="2:20" s="2" customFormat="1" ht="18.75" customHeight="1">
      <c r="E4" s="51"/>
    </row>
    <row r="5" spans="2:20" s="2" customFormat="1" ht="13">
      <c r="B5" s="52" t="s">
        <v>83</v>
      </c>
      <c r="E5" s="51"/>
    </row>
    <row r="6" spans="2:20" s="2" customFormat="1" ht="13">
      <c r="B6" s="53" t="s">
        <v>85</v>
      </c>
      <c r="E6" s="51"/>
    </row>
    <row r="7" spans="2:20" s="2" customFormat="1" ht="13">
      <c r="B7" s="123" t="s">
        <v>96</v>
      </c>
      <c r="E7" s="51"/>
    </row>
    <row r="8" spans="2:20" s="2" customFormat="1" ht="13">
      <c r="B8" s="53" t="s">
        <v>97</v>
      </c>
      <c r="E8" s="51"/>
    </row>
    <row r="9" spans="2:20" s="2" customFormat="1" ht="13">
      <c r="B9" s="53"/>
      <c r="E9" s="51"/>
    </row>
    <row r="10" spans="2:20" s="2" customFormat="1" ht="13">
      <c r="B10" s="53" t="s">
        <v>86</v>
      </c>
      <c r="E10" s="51"/>
    </row>
    <row r="11" spans="2:20" s="2" customFormat="1" ht="13">
      <c r="B11" s="53" t="s">
        <v>87</v>
      </c>
      <c r="E11" s="51"/>
    </row>
    <row r="12" spans="2:20" s="2" customFormat="1" ht="13">
      <c r="B12" s="53" t="s">
        <v>88</v>
      </c>
      <c r="E12" s="51"/>
    </row>
    <row r="13" spans="2:20" s="2" customFormat="1" ht="13">
      <c r="B13" s="53" t="s">
        <v>89</v>
      </c>
      <c r="E13" s="51"/>
    </row>
    <row r="14" spans="2:20" s="2" customFormat="1" ht="13">
      <c r="B14" s="53"/>
      <c r="E14" s="51"/>
    </row>
    <row r="15" spans="2:20" s="2" customFormat="1" ht="13">
      <c r="B15" s="53" t="s">
        <v>91</v>
      </c>
      <c r="E15" s="51"/>
    </row>
    <row r="16" spans="2:20" s="2" customFormat="1" ht="13">
      <c r="B16" s="53" t="s">
        <v>95</v>
      </c>
      <c r="E16" s="51"/>
    </row>
    <row r="17" spans="2:5" s="2" customFormat="1" ht="13">
      <c r="B17" s="53"/>
      <c r="E17" s="51"/>
    </row>
    <row r="18" spans="2:5" s="2" customFormat="1" ht="13">
      <c r="B18" s="53" t="s">
        <v>98</v>
      </c>
      <c r="E18" s="51"/>
    </row>
    <row r="19" spans="2:5" s="2" customFormat="1" ht="13">
      <c r="B19" s="53"/>
      <c r="E19" s="51"/>
    </row>
    <row r="20" spans="2:5" s="2" customFormat="1" ht="13">
      <c r="B20" s="53" t="s">
        <v>94</v>
      </c>
      <c r="E20" s="51"/>
    </row>
    <row r="21" spans="2:5" s="2" customFormat="1" ht="13">
      <c r="B21" s="53" t="s">
        <v>99</v>
      </c>
      <c r="E21" s="51"/>
    </row>
    <row r="22" spans="2:5" s="2" customFormat="1" ht="13">
      <c r="B22" s="53"/>
      <c r="E22" s="51"/>
    </row>
    <row r="23" spans="2:5" s="2" customFormat="1" ht="13">
      <c r="B23" s="53" t="s">
        <v>92</v>
      </c>
      <c r="E23" s="51"/>
    </row>
    <row r="24" spans="2:5" s="2" customFormat="1" ht="13">
      <c r="B24" s="53" t="s">
        <v>93</v>
      </c>
      <c r="E24" s="51"/>
    </row>
    <row r="25" spans="2:5" s="2" customFormat="1" ht="13">
      <c r="B25" s="53"/>
      <c r="E25" s="51"/>
    </row>
    <row r="26" spans="2:5" s="2" customFormat="1" ht="13">
      <c r="B26" s="53" t="s">
        <v>90</v>
      </c>
      <c r="E26" s="51"/>
    </row>
    <row r="27" spans="2:5" s="2" customFormat="1" ht="13">
      <c r="E27" s="51"/>
    </row>
    <row r="28" spans="2:5" s="2" customFormat="1" ht="13">
      <c r="E28" s="51"/>
    </row>
    <row r="29" spans="2:5" s="2" customFormat="1" ht="13">
      <c r="B29" s="52" t="s">
        <v>120</v>
      </c>
      <c r="E29" s="51"/>
    </row>
    <row r="30" spans="2:5" s="2" customFormat="1" ht="13">
      <c r="B30" s="53" t="s">
        <v>116</v>
      </c>
      <c r="E30" s="51"/>
    </row>
    <row r="31" spans="2:5" s="2" customFormat="1" ht="13">
      <c r="B31" s="53" t="s">
        <v>117</v>
      </c>
      <c r="E31" s="51"/>
    </row>
    <row r="32" spans="2:5" s="2" customFormat="1" ht="13">
      <c r="B32" s="53" t="s">
        <v>118</v>
      </c>
      <c r="C32" s="122" t="s">
        <v>119</v>
      </c>
      <c r="E32" s="51"/>
    </row>
    <row r="33" spans="1:42" s="2" customFormat="1" ht="13">
      <c r="B33" s="53"/>
      <c r="E33" s="51"/>
    </row>
    <row r="34" spans="1:42" s="2" customFormat="1" ht="13">
      <c r="E34" s="51"/>
    </row>
    <row r="35" spans="1:42" s="2" customFormat="1" ht="13.5" thickBot="1"/>
    <row r="36" spans="1:42" ht="16.5" thickBot="1">
      <c r="A36"/>
      <c r="B36" s="103" t="s">
        <v>64</v>
      </c>
      <c r="C36" s="104"/>
      <c r="E36" s="101" t="s">
        <v>73</v>
      </c>
      <c r="F36" s="102"/>
      <c r="H36" s="1"/>
      <c r="I36" s="1"/>
      <c r="J36" s="1"/>
      <c r="K36" s="1"/>
    </row>
    <row r="37" spans="1:42">
      <c r="B37" s="30" t="s">
        <v>0</v>
      </c>
      <c r="C37" s="86">
        <v>400000</v>
      </c>
      <c r="E37" s="113" t="s">
        <v>82</v>
      </c>
      <c r="F37" s="114"/>
      <c r="G37" s="40">
        <f>C44*0.7*C37</f>
        <v>124067.99999999999</v>
      </c>
      <c r="H37" s="107" t="s">
        <v>112</v>
      </c>
      <c r="I37" s="108"/>
      <c r="J37" s="109"/>
      <c r="K37" s="1"/>
      <c r="Q37" s="45"/>
    </row>
    <row r="38" spans="1:42">
      <c r="A38"/>
      <c r="B38" s="27" t="s">
        <v>56</v>
      </c>
      <c r="C38" s="87">
        <v>500</v>
      </c>
      <c r="E38" s="105" t="s">
        <v>114</v>
      </c>
      <c r="F38" s="106"/>
      <c r="G38" s="3">
        <f>-C61</f>
        <v>-79999.999999999985</v>
      </c>
      <c r="H38" s="110" t="s">
        <v>72</v>
      </c>
      <c r="I38" s="111"/>
      <c r="J38" s="112"/>
      <c r="K38" s="1"/>
      <c r="L38" s="39"/>
      <c r="Q38" s="45"/>
    </row>
    <row r="39" spans="1:42">
      <c r="A39"/>
      <c r="B39" s="27" t="s">
        <v>57</v>
      </c>
      <c r="C39" s="88">
        <v>1100</v>
      </c>
      <c r="E39" s="116" t="s">
        <v>115</v>
      </c>
      <c r="F39" s="117"/>
      <c r="G39" s="93">
        <f>G37+G38</f>
        <v>44068</v>
      </c>
      <c r="H39" s="118"/>
      <c r="I39" s="119"/>
      <c r="J39" s="120"/>
      <c r="K39" s="1"/>
      <c r="P39" s="46"/>
      <c r="Q39" s="45"/>
    </row>
    <row r="40" spans="1:42">
      <c r="A40"/>
      <c r="B40" s="27" t="s">
        <v>58</v>
      </c>
      <c r="C40" s="89">
        <f>C38*C39</f>
        <v>550000</v>
      </c>
      <c r="E40" s="105" t="s">
        <v>74</v>
      </c>
      <c r="F40" s="106"/>
      <c r="G40" s="3">
        <f>SUM(C56:L56)</f>
        <v>-9014.1113684173361</v>
      </c>
      <c r="H40" s="110"/>
      <c r="I40" s="111"/>
      <c r="J40" s="112"/>
      <c r="K40" s="1"/>
      <c r="Q40" s="45"/>
    </row>
    <row r="41" spans="1:42">
      <c r="A41"/>
      <c r="B41" s="27" t="s">
        <v>110</v>
      </c>
      <c r="C41" s="90">
        <v>0.9</v>
      </c>
      <c r="E41" s="62" t="s">
        <v>75</v>
      </c>
      <c r="F41" s="63"/>
      <c r="G41" s="38">
        <f>SUM(M56:V56)</f>
        <v>-14286.384799467778</v>
      </c>
      <c r="H41" s="67"/>
      <c r="I41" s="68"/>
      <c r="J41" s="69"/>
      <c r="K41" s="1"/>
      <c r="Q41" s="45"/>
    </row>
    <row r="42" spans="1:42">
      <c r="A42"/>
      <c r="B42" s="27" t="s">
        <v>111</v>
      </c>
      <c r="C42" s="90">
        <v>0.75</v>
      </c>
      <c r="E42" s="62" t="s">
        <v>76</v>
      </c>
      <c r="F42" s="63"/>
      <c r="G42" s="38">
        <f>SUM(W56:AF56)</f>
        <v>145768.57500000001</v>
      </c>
      <c r="H42" s="59"/>
      <c r="I42" s="60"/>
      <c r="J42" s="61"/>
      <c r="K42" s="1"/>
      <c r="Q42" s="45"/>
    </row>
    <row r="43" spans="1:42">
      <c r="B43" s="27" t="s">
        <v>62</v>
      </c>
      <c r="C43" s="91">
        <v>12</v>
      </c>
      <c r="E43" s="62" t="s">
        <v>113</v>
      </c>
      <c r="F43" s="63"/>
      <c r="G43" s="38">
        <f>SUM(AG56:AP56)</f>
        <v>115904.81249999999</v>
      </c>
      <c r="H43" s="59"/>
      <c r="I43" s="60"/>
      <c r="J43" s="61"/>
      <c r="P43" s="46"/>
      <c r="Q43" s="45"/>
    </row>
    <row r="44" spans="1:42" ht="15" thickBot="1">
      <c r="B44" s="31" t="s">
        <v>80</v>
      </c>
      <c r="C44" s="92">
        <f>42%*1.055</f>
        <v>0.44309999999999994</v>
      </c>
      <c r="E44" s="41" t="s">
        <v>77</v>
      </c>
      <c r="F44" s="42"/>
      <c r="G44" s="43">
        <f>SUM(G39:G43)</f>
        <v>282440.89133211487</v>
      </c>
      <c r="H44" s="64"/>
      <c r="I44" s="65"/>
      <c r="J44" s="66"/>
      <c r="L44" s="121"/>
    </row>
    <row r="45" spans="1:42" s="50" customFormat="1" ht="15" thickBot="1"/>
    <row r="46" spans="1:42" s="2" customFormat="1" ht="13.5" thickBot="1">
      <c r="B46" s="81" t="s">
        <v>81</v>
      </c>
      <c r="C46" s="82">
        <f>C44</f>
        <v>0.44309999999999994</v>
      </c>
      <c r="D46" s="83">
        <f>C46</f>
        <v>0.44309999999999994</v>
      </c>
      <c r="E46" s="84">
        <f>D46</f>
        <v>0.44309999999999994</v>
      </c>
      <c r="F46" s="84">
        <f t="shared" ref="F46:AF46" si="0">E46</f>
        <v>0.44309999999999994</v>
      </c>
      <c r="G46" s="84">
        <f>F46</f>
        <v>0.44309999999999994</v>
      </c>
      <c r="H46" s="84">
        <f t="shared" si="0"/>
        <v>0.44309999999999994</v>
      </c>
      <c r="I46" s="84">
        <f t="shared" si="0"/>
        <v>0.44309999999999994</v>
      </c>
      <c r="J46" s="84">
        <f t="shared" si="0"/>
        <v>0.44309999999999994</v>
      </c>
      <c r="K46" s="84">
        <f t="shared" si="0"/>
        <v>0.44309999999999994</v>
      </c>
      <c r="L46" s="84">
        <f t="shared" si="0"/>
        <v>0.44309999999999994</v>
      </c>
      <c r="M46" s="84">
        <f t="shared" si="0"/>
        <v>0.44309999999999994</v>
      </c>
      <c r="N46" s="84">
        <f t="shared" si="0"/>
        <v>0.44309999999999994</v>
      </c>
      <c r="O46" s="84">
        <f t="shared" si="0"/>
        <v>0.44309999999999994</v>
      </c>
      <c r="P46" s="84">
        <f t="shared" si="0"/>
        <v>0.44309999999999994</v>
      </c>
      <c r="Q46" s="84">
        <f t="shared" si="0"/>
        <v>0.44309999999999994</v>
      </c>
      <c r="R46" s="84">
        <f t="shared" si="0"/>
        <v>0.44309999999999994</v>
      </c>
      <c r="S46" s="84">
        <f t="shared" si="0"/>
        <v>0.44309999999999994</v>
      </c>
      <c r="T46" s="84">
        <f t="shared" si="0"/>
        <v>0.44309999999999994</v>
      </c>
      <c r="U46" s="84">
        <f t="shared" si="0"/>
        <v>0.44309999999999994</v>
      </c>
      <c r="V46" s="84">
        <f t="shared" si="0"/>
        <v>0.44309999999999994</v>
      </c>
      <c r="W46" s="84">
        <f t="shared" si="0"/>
        <v>0.44309999999999994</v>
      </c>
      <c r="X46" s="84">
        <f t="shared" si="0"/>
        <v>0.44309999999999994</v>
      </c>
      <c r="Y46" s="84">
        <f t="shared" si="0"/>
        <v>0.44309999999999994</v>
      </c>
      <c r="Z46" s="84">
        <f t="shared" si="0"/>
        <v>0.44309999999999994</v>
      </c>
      <c r="AA46" s="84">
        <f t="shared" si="0"/>
        <v>0.44309999999999994</v>
      </c>
      <c r="AB46" s="84">
        <f t="shared" si="0"/>
        <v>0.44309999999999994</v>
      </c>
      <c r="AC46" s="84">
        <f t="shared" si="0"/>
        <v>0.44309999999999994</v>
      </c>
      <c r="AD46" s="84">
        <f t="shared" si="0"/>
        <v>0.44309999999999994</v>
      </c>
      <c r="AE46" s="84">
        <f t="shared" si="0"/>
        <v>0.44309999999999994</v>
      </c>
      <c r="AF46" s="84">
        <f t="shared" si="0"/>
        <v>0.44309999999999994</v>
      </c>
      <c r="AG46" s="84">
        <f t="shared" ref="AG46" si="1">AF46</f>
        <v>0.44309999999999994</v>
      </c>
      <c r="AH46" s="84">
        <f t="shared" ref="AH46" si="2">AG46</f>
        <v>0.44309999999999994</v>
      </c>
      <c r="AI46" s="84">
        <f t="shared" ref="AI46" si="3">AH46</f>
        <v>0.44309999999999994</v>
      </c>
      <c r="AJ46" s="84">
        <f t="shared" ref="AJ46" si="4">AI46</f>
        <v>0.44309999999999994</v>
      </c>
      <c r="AK46" s="84">
        <f t="shared" ref="AK46" si="5">AJ46</f>
        <v>0.44309999999999994</v>
      </c>
      <c r="AL46" s="84">
        <f t="shared" ref="AL46" si="6">AK46</f>
        <v>0.44309999999999994</v>
      </c>
      <c r="AM46" s="84">
        <f t="shared" ref="AM46" si="7">AL46</f>
        <v>0.44309999999999994</v>
      </c>
      <c r="AN46" s="84">
        <f t="shared" ref="AN46" si="8">AM46</f>
        <v>0.44309999999999994</v>
      </c>
      <c r="AO46" s="84">
        <f t="shared" ref="AO46" si="9">AN46</f>
        <v>0.44309999999999994</v>
      </c>
      <c r="AP46" s="85">
        <f t="shared" ref="AP46" si="10">AO46</f>
        <v>0.44309999999999994</v>
      </c>
    </row>
    <row r="47" spans="1:42" s="50" customFormat="1"/>
    <row r="48" spans="1:42" s="50" customFormat="1" ht="15" thickBot="1">
      <c r="W48" s="1" t="str">
        <f>CONCATENATE("Leistung ab hier noch ",C41*100,"%")</f>
        <v>Leistung ab hier noch 90%</v>
      </c>
      <c r="X48" s="1"/>
      <c r="Y48" s="1"/>
      <c r="Z48" s="1"/>
      <c r="AA48" s="1"/>
      <c r="AG48" s="1" t="str">
        <f>CONCATENATE("Leistung ab hier noch ",C42*100,"%")</f>
        <v>Leistung ab hier noch 75%</v>
      </c>
    </row>
    <row r="49" spans="1:42" ht="15" thickBot="1">
      <c r="B49" s="21"/>
      <c r="C49" s="22" t="s">
        <v>24</v>
      </c>
      <c r="D49" s="22" t="s">
        <v>25</v>
      </c>
      <c r="E49" s="22" t="s">
        <v>26</v>
      </c>
      <c r="F49" s="22" t="s">
        <v>27</v>
      </c>
      <c r="G49" s="22" t="s">
        <v>28</v>
      </c>
      <c r="H49" s="22" t="s">
        <v>29</v>
      </c>
      <c r="I49" s="22" t="s">
        <v>30</v>
      </c>
      <c r="J49" s="22" t="s">
        <v>31</v>
      </c>
      <c r="K49" s="22" t="s">
        <v>32</v>
      </c>
      <c r="L49" s="22" t="s">
        <v>33</v>
      </c>
      <c r="M49" s="22" t="s">
        <v>34</v>
      </c>
      <c r="N49" s="22" t="s">
        <v>35</v>
      </c>
      <c r="O49" s="22" t="s">
        <v>36</v>
      </c>
      <c r="P49" s="22" t="s">
        <v>37</v>
      </c>
      <c r="Q49" s="22" t="s">
        <v>38</v>
      </c>
      <c r="R49" s="22" t="s">
        <v>39</v>
      </c>
      <c r="S49" s="22" t="s">
        <v>40</v>
      </c>
      <c r="T49" s="22" t="s">
        <v>41</v>
      </c>
      <c r="U49" s="22" t="s">
        <v>42</v>
      </c>
      <c r="V49" s="22" t="s">
        <v>43</v>
      </c>
      <c r="W49" s="22" t="s">
        <v>44</v>
      </c>
      <c r="X49" s="22" t="s">
        <v>45</v>
      </c>
      <c r="Y49" s="22" t="s">
        <v>46</v>
      </c>
      <c r="Z49" s="22" t="s">
        <v>47</v>
      </c>
      <c r="AA49" s="22" t="s">
        <v>48</v>
      </c>
      <c r="AB49" s="22" t="s">
        <v>49</v>
      </c>
      <c r="AC49" s="22" t="s">
        <v>50</v>
      </c>
      <c r="AD49" s="22" t="s">
        <v>51</v>
      </c>
      <c r="AE49" s="22" t="s">
        <v>52</v>
      </c>
      <c r="AF49" s="22" t="s">
        <v>53</v>
      </c>
      <c r="AG49" s="22" t="s">
        <v>100</v>
      </c>
      <c r="AH49" s="22" t="s">
        <v>101</v>
      </c>
      <c r="AI49" s="22" t="s">
        <v>102</v>
      </c>
      <c r="AJ49" s="22" t="s">
        <v>103</v>
      </c>
      <c r="AK49" s="22" t="s">
        <v>104</v>
      </c>
      <c r="AL49" s="22" t="s">
        <v>105</v>
      </c>
      <c r="AM49" s="22" t="s">
        <v>106</v>
      </c>
      <c r="AN49" s="22" t="s">
        <v>107</v>
      </c>
      <c r="AO49" s="22" t="s">
        <v>108</v>
      </c>
      <c r="AP49" s="70" t="s">
        <v>109</v>
      </c>
    </row>
    <row r="50" spans="1:42">
      <c r="A50"/>
      <c r="B50" s="30" t="s">
        <v>59</v>
      </c>
      <c r="C50" s="54">
        <v>6.5</v>
      </c>
      <c r="D50" s="55">
        <f t="shared" ref="D50:I50" si="11">C50</f>
        <v>6.5</v>
      </c>
      <c r="E50" s="55">
        <f t="shared" si="11"/>
        <v>6.5</v>
      </c>
      <c r="F50" s="55">
        <f t="shared" si="11"/>
        <v>6.5</v>
      </c>
      <c r="G50" s="55">
        <f t="shared" si="11"/>
        <v>6.5</v>
      </c>
      <c r="H50" s="55">
        <f t="shared" si="11"/>
        <v>6.5</v>
      </c>
      <c r="I50" s="55">
        <f t="shared" si="11"/>
        <v>6.5</v>
      </c>
      <c r="J50" s="55">
        <f t="shared" ref="J50:V50" si="12">I50</f>
        <v>6.5</v>
      </c>
      <c r="K50" s="55">
        <f>J50</f>
        <v>6.5</v>
      </c>
      <c r="L50" s="55">
        <f t="shared" si="12"/>
        <v>6.5</v>
      </c>
      <c r="M50" s="55">
        <f t="shared" si="12"/>
        <v>6.5</v>
      </c>
      <c r="N50" s="55">
        <f t="shared" si="12"/>
        <v>6.5</v>
      </c>
      <c r="O50" s="55">
        <f t="shared" si="12"/>
        <v>6.5</v>
      </c>
      <c r="P50" s="55">
        <f t="shared" si="12"/>
        <v>6.5</v>
      </c>
      <c r="Q50" s="55">
        <f t="shared" si="12"/>
        <v>6.5</v>
      </c>
      <c r="R50" s="55">
        <f t="shared" si="12"/>
        <v>6.5</v>
      </c>
      <c r="S50" s="55">
        <f t="shared" si="12"/>
        <v>6.5</v>
      </c>
      <c r="T50" s="55">
        <f t="shared" si="12"/>
        <v>6.5</v>
      </c>
      <c r="U50" s="55">
        <f t="shared" si="12"/>
        <v>6.5</v>
      </c>
      <c r="V50" s="55">
        <f t="shared" si="12"/>
        <v>6.5</v>
      </c>
      <c r="W50" s="54">
        <f>V50</f>
        <v>6.5</v>
      </c>
      <c r="X50" s="55">
        <f t="shared" ref="X50:AF50" si="13">W50</f>
        <v>6.5</v>
      </c>
      <c r="Y50" s="55">
        <f t="shared" si="13"/>
        <v>6.5</v>
      </c>
      <c r="Z50" s="55">
        <f t="shared" si="13"/>
        <v>6.5</v>
      </c>
      <c r="AA50" s="55">
        <f t="shared" si="13"/>
        <v>6.5</v>
      </c>
      <c r="AB50" s="55">
        <f t="shared" si="13"/>
        <v>6.5</v>
      </c>
      <c r="AC50" s="55">
        <f t="shared" si="13"/>
        <v>6.5</v>
      </c>
      <c r="AD50" s="55">
        <f t="shared" si="13"/>
        <v>6.5</v>
      </c>
      <c r="AE50" s="55">
        <f t="shared" si="13"/>
        <v>6.5</v>
      </c>
      <c r="AF50" s="55">
        <f t="shared" si="13"/>
        <v>6.5</v>
      </c>
      <c r="AG50" s="54">
        <f t="shared" ref="AG50" si="14">AF50</f>
        <v>6.5</v>
      </c>
      <c r="AH50" s="55">
        <f t="shared" ref="AH50" si="15">AG50</f>
        <v>6.5</v>
      </c>
      <c r="AI50" s="55">
        <f t="shared" ref="AI50" si="16">AH50</f>
        <v>6.5</v>
      </c>
      <c r="AJ50" s="55">
        <f t="shared" ref="AJ50" si="17">AI50</f>
        <v>6.5</v>
      </c>
      <c r="AK50" s="55">
        <f t="shared" ref="AK50" si="18">AJ50</f>
        <v>6.5</v>
      </c>
      <c r="AL50" s="55">
        <f t="shared" ref="AL50" si="19">AK50</f>
        <v>6.5</v>
      </c>
      <c r="AM50" s="55">
        <f t="shared" ref="AM50" si="20">AL50</f>
        <v>6.5</v>
      </c>
      <c r="AN50" s="55">
        <f t="shared" ref="AN50" si="21">AM50</f>
        <v>6.5</v>
      </c>
      <c r="AO50" s="55">
        <f t="shared" ref="AO50" si="22">AN50</f>
        <v>6.5</v>
      </c>
      <c r="AP50" s="79">
        <f t="shared" ref="AP50" si="23">AO50</f>
        <v>6.5</v>
      </c>
    </row>
    <row r="51" spans="1:42">
      <c r="A51"/>
      <c r="B51" s="27" t="s">
        <v>60</v>
      </c>
      <c r="C51" s="3">
        <f t="shared" ref="C51:V51" si="24">$C$40*C50/100</f>
        <v>35750</v>
      </c>
      <c r="D51" s="3">
        <f t="shared" si="24"/>
        <v>35750</v>
      </c>
      <c r="E51" s="3">
        <f t="shared" si="24"/>
        <v>35750</v>
      </c>
      <c r="F51" s="3">
        <f t="shared" si="24"/>
        <v>35750</v>
      </c>
      <c r="G51" s="3">
        <f t="shared" si="24"/>
        <v>35750</v>
      </c>
      <c r="H51" s="3">
        <f t="shared" si="24"/>
        <v>35750</v>
      </c>
      <c r="I51" s="3">
        <f t="shared" si="24"/>
        <v>35750</v>
      </c>
      <c r="J51" s="3">
        <f t="shared" si="24"/>
        <v>35750</v>
      </c>
      <c r="K51" s="3">
        <f t="shared" si="24"/>
        <v>35750</v>
      </c>
      <c r="L51" s="3">
        <f t="shared" si="24"/>
        <v>35750</v>
      </c>
      <c r="M51" s="3">
        <f t="shared" si="24"/>
        <v>35750</v>
      </c>
      <c r="N51" s="3">
        <f t="shared" si="24"/>
        <v>35750</v>
      </c>
      <c r="O51" s="3">
        <f t="shared" si="24"/>
        <v>35750</v>
      </c>
      <c r="P51" s="3">
        <f t="shared" si="24"/>
        <v>35750</v>
      </c>
      <c r="Q51" s="3">
        <f t="shared" si="24"/>
        <v>35750</v>
      </c>
      <c r="R51" s="3">
        <f t="shared" si="24"/>
        <v>35750</v>
      </c>
      <c r="S51" s="3">
        <f t="shared" si="24"/>
        <v>35750</v>
      </c>
      <c r="T51" s="3">
        <f t="shared" si="24"/>
        <v>35750</v>
      </c>
      <c r="U51" s="3">
        <f t="shared" si="24"/>
        <v>35750</v>
      </c>
      <c r="V51" s="3">
        <f t="shared" si="24"/>
        <v>35750</v>
      </c>
      <c r="W51" s="3">
        <f t="shared" ref="W51:AF51" si="25">$C$41*$C$40*W50/100</f>
        <v>32175</v>
      </c>
      <c r="X51" s="3">
        <f t="shared" si="25"/>
        <v>32175</v>
      </c>
      <c r="Y51" s="3">
        <f t="shared" si="25"/>
        <v>32175</v>
      </c>
      <c r="Z51" s="3">
        <f t="shared" si="25"/>
        <v>32175</v>
      </c>
      <c r="AA51" s="3">
        <f t="shared" si="25"/>
        <v>32175</v>
      </c>
      <c r="AB51" s="3">
        <f t="shared" si="25"/>
        <v>32175</v>
      </c>
      <c r="AC51" s="3">
        <f t="shared" si="25"/>
        <v>32175</v>
      </c>
      <c r="AD51" s="3">
        <f t="shared" si="25"/>
        <v>32175</v>
      </c>
      <c r="AE51" s="3">
        <f t="shared" si="25"/>
        <v>32175</v>
      </c>
      <c r="AF51" s="3">
        <f t="shared" si="25"/>
        <v>32175</v>
      </c>
      <c r="AG51" s="3">
        <f t="shared" ref="AG51:AP51" si="26">$C$42*$C$40*AG50/100</f>
        <v>26812.5</v>
      </c>
      <c r="AH51" s="3">
        <f t="shared" si="26"/>
        <v>26812.5</v>
      </c>
      <c r="AI51" s="3">
        <f t="shared" si="26"/>
        <v>26812.5</v>
      </c>
      <c r="AJ51" s="3">
        <f t="shared" si="26"/>
        <v>26812.5</v>
      </c>
      <c r="AK51" s="3">
        <f t="shared" si="26"/>
        <v>26812.5</v>
      </c>
      <c r="AL51" s="3">
        <f t="shared" si="26"/>
        <v>26812.5</v>
      </c>
      <c r="AM51" s="3">
        <f t="shared" si="26"/>
        <v>26812.5</v>
      </c>
      <c r="AN51" s="3">
        <f t="shared" si="26"/>
        <v>26812.5</v>
      </c>
      <c r="AO51" s="3">
        <f t="shared" si="26"/>
        <v>26812.5</v>
      </c>
      <c r="AP51" s="71">
        <f t="shared" si="26"/>
        <v>26812.5</v>
      </c>
    </row>
    <row r="52" spans="1:42">
      <c r="B52" s="28" t="s">
        <v>79</v>
      </c>
      <c r="C52" s="36">
        <f>-12*C76-C74</f>
        <v>-25248</v>
      </c>
      <c r="D52" s="36">
        <f t="shared" ref="D52:AF52" si="27">-12*D76-D74</f>
        <v>-25248</v>
      </c>
      <c r="E52" s="36">
        <f t="shared" si="27"/>
        <v>-25248</v>
      </c>
      <c r="F52" s="36">
        <f t="shared" si="27"/>
        <v>-25248</v>
      </c>
      <c r="G52" s="36">
        <f t="shared" si="27"/>
        <v>-25248</v>
      </c>
      <c r="H52" s="36">
        <f t="shared" si="27"/>
        <v>-25248</v>
      </c>
      <c r="I52" s="36">
        <f t="shared" si="27"/>
        <v>-25248</v>
      </c>
      <c r="J52" s="36">
        <f t="shared" si="27"/>
        <v>-25248</v>
      </c>
      <c r="K52" s="36">
        <f t="shared" si="27"/>
        <v>-25248</v>
      </c>
      <c r="L52" s="36">
        <f t="shared" si="27"/>
        <v>-25248</v>
      </c>
      <c r="M52" s="36">
        <f t="shared" si="27"/>
        <v>-25248</v>
      </c>
      <c r="N52" s="36">
        <f t="shared" si="27"/>
        <v>-25248</v>
      </c>
      <c r="O52" s="36">
        <f t="shared" si="27"/>
        <v>-25248</v>
      </c>
      <c r="P52" s="36">
        <f t="shared" si="27"/>
        <v>-25248</v>
      </c>
      <c r="Q52" s="36">
        <f t="shared" si="27"/>
        <v>-25248</v>
      </c>
      <c r="R52" s="36">
        <f t="shared" si="27"/>
        <v>-25248</v>
      </c>
      <c r="S52" s="36">
        <f t="shared" si="27"/>
        <v>-25248</v>
      </c>
      <c r="T52" s="36">
        <f t="shared" si="27"/>
        <v>-25248</v>
      </c>
      <c r="U52" s="36">
        <f t="shared" si="27"/>
        <v>-23244.737956338849</v>
      </c>
      <c r="V52" s="36">
        <f t="shared" si="27"/>
        <v>0</v>
      </c>
      <c r="W52" s="36">
        <f t="shared" si="27"/>
        <v>0</v>
      </c>
      <c r="X52" s="36">
        <f t="shared" si="27"/>
        <v>0</v>
      </c>
      <c r="Y52" s="36">
        <f t="shared" si="27"/>
        <v>0</v>
      </c>
      <c r="Z52" s="36">
        <f t="shared" si="27"/>
        <v>0</v>
      </c>
      <c r="AA52" s="36">
        <f t="shared" si="27"/>
        <v>0</v>
      </c>
      <c r="AB52" s="36">
        <f t="shared" si="27"/>
        <v>0</v>
      </c>
      <c r="AC52" s="36">
        <f t="shared" si="27"/>
        <v>0</v>
      </c>
      <c r="AD52" s="36">
        <f t="shared" si="27"/>
        <v>0</v>
      </c>
      <c r="AE52" s="36">
        <f t="shared" si="27"/>
        <v>0</v>
      </c>
      <c r="AF52" s="36">
        <f t="shared" si="27"/>
        <v>0</v>
      </c>
      <c r="AG52" s="36">
        <f t="shared" ref="AG52:AP52" si="28">-12*AG76-AG74</f>
        <v>0</v>
      </c>
      <c r="AH52" s="36">
        <f t="shared" si="28"/>
        <v>0</v>
      </c>
      <c r="AI52" s="36">
        <f t="shared" si="28"/>
        <v>0</v>
      </c>
      <c r="AJ52" s="36">
        <f t="shared" si="28"/>
        <v>0</v>
      </c>
      <c r="AK52" s="36">
        <f t="shared" si="28"/>
        <v>0</v>
      </c>
      <c r="AL52" s="36">
        <f t="shared" si="28"/>
        <v>0</v>
      </c>
      <c r="AM52" s="36">
        <f t="shared" si="28"/>
        <v>0</v>
      </c>
      <c r="AN52" s="36">
        <f t="shared" si="28"/>
        <v>0</v>
      </c>
      <c r="AO52" s="36">
        <f t="shared" si="28"/>
        <v>0</v>
      </c>
      <c r="AP52" s="80">
        <f t="shared" si="28"/>
        <v>0</v>
      </c>
    </row>
    <row r="53" spans="1:42">
      <c r="B53" s="28" t="s">
        <v>63</v>
      </c>
      <c r="C53" s="3">
        <f>-$C$43*$C$38</f>
        <v>-6000</v>
      </c>
      <c r="D53" s="3">
        <f>C53</f>
        <v>-6000</v>
      </c>
      <c r="E53" s="3">
        <f>D53</f>
        <v>-6000</v>
      </c>
      <c r="F53" s="3">
        <f t="shared" ref="F53:AF53" si="29">E53</f>
        <v>-6000</v>
      </c>
      <c r="G53" s="3">
        <f t="shared" si="29"/>
        <v>-6000</v>
      </c>
      <c r="H53" s="3">
        <f t="shared" si="29"/>
        <v>-6000</v>
      </c>
      <c r="I53" s="3">
        <f t="shared" si="29"/>
        <v>-6000</v>
      </c>
      <c r="J53" s="3">
        <f t="shared" si="29"/>
        <v>-6000</v>
      </c>
      <c r="K53" s="3">
        <f>J53</f>
        <v>-6000</v>
      </c>
      <c r="L53" s="3">
        <f t="shared" si="29"/>
        <v>-6000</v>
      </c>
      <c r="M53" s="3">
        <f t="shared" si="29"/>
        <v>-6000</v>
      </c>
      <c r="N53" s="3">
        <f t="shared" si="29"/>
        <v>-6000</v>
      </c>
      <c r="O53" s="3">
        <f t="shared" si="29"/>
        <v>-6000</v>
      </c>
      <c r="P53" s="3">
        <f t="shared" si="29"/>
        <v>-6000</v>
      </c>
      <c r="Q53" s="3">
        <f t="shared" si="29"/>
        <v>-6000</v>
      </c>
      <c r="R53" s="3">
        <f t="shared" si="29"/>
        <v>-6000</v>
      </c>
      <c r="S53" s="3">
        <f t="shared" si="29"/>
        <v>-6000</v>
      </c>
      <c r="T53" s="3">
        <f t="shared" si="29"/>
        <v>-6000</v>
      </c>
      <c r="U53" s="3">
        <f t="shared" si="29"/>
        <v>-6000</v>
      </c>
      <c r="V53" s="3">
        <f t="shared" si="29"/>
        <v>-6000</v>
      </c>
      <c r="W53" s="3">
        <f t="shared" si="29"/>
        <v>-6000</v>
      </c>
      <c r="X53" s="3">
        <f t="shared" si="29"/>
        <v>-6000</v>
      </c>
      <c r="Y53" s="3">
        <f t="shared" si="29"/>
        <v>-6000</v>
      </c>
      <c r="Z53" s="3">
        <f t="shared" si="29"/>
        <v>-6000</v>
      </c>
      <c r="AA53" s="3">
        <f t="shared" si="29"/>
        <v>-6000</v>
      </c>
      <c r="AB53" s="3">
        <f t="shared" si="29"/>
        <v>-6000</v>
      </c>
      <c r="AC53" s="3">
        <f t="shared" si="29"/>
        <v>-6000</v>
      </c>
      <c r="AD53" s="3">
        <f t="shared" si="29"/>
        <v>-6000</v>
      </c>
      <c r="AE53" s="3">
        <f t="shared" si="29"/>
        <v>-6000</v>
      </c>
      <c r="AF53" s="3">
        <f t="shared" si="29"/>
        <v>-6000</v>
      </c>
      <c r="AG53" s="3">
        <f t="shared" ref="AG53" si="30">AF53</f>
        <v>-6000</v>
      </c>
      <c r="AH53" s="3">
        <f t="shared" ref="AH53" si="31">AG53</f>
        <v>-6000</v>
      </c>
      <c r="AI53" s="3">
        <f t="shared" ref="AI53" si="32">AH53</f>
        <v>-6000</v>
      </c>
      <c r="AJ53" s="3">
        <f t="shared" ref="AJ53" si="33">AI53</f>
        <v>-6000</v>
      </c>
      <c r="AK53" s="3">
        <f t="shared" ref="AK53" si="34">AJ53</f>
        <v>-6000</v>
      </c>
      <c r="AL53" s="3">
        <f t="shared" ref="AL53" si="35">AK53</f>
        <v>-6000</v>
      </c>
      <c r="AM53" s="3">
        <f t="shared" ref="AM53" si="36">AL53</f>
        <v>-6000</v>
      </c>
      <c r="AN53" s="3">
        <f t="shared" ref="AN53" si="37">AM53</f>
        <v>-6000</v>
      </c>
      <c r="AO53" s="3">
        <f t="shared" ref="AO53" si="38">AN53</f>
        <v>-6000</v>
      </c>
      <c r="AP53" s="71">
        <f t="shared" ref="AP53" si="39">AO53</f>
        <v>-6000</v>
      </c>
    </row>
    <row r="54" spans="1:42">
      <c r="B54" s="28" t="s">
        <v>69</v>
      </c>
      <c r="C54" s="3">
        <f>C51+C52+C53</f>
        <v>4502</v>
      </c>
      <c r="D54" s="3">
        <f t="shared" ref="D54:AF54" si="40">D51+D52+D53</f>
        <v>4502</v>
      </c>
      <c r="E54" s="3">
        <f t="shared" si="40"/>
        <v>4502</v>
      </c>
      <c r="F54" s="3">
        <f t="shared" si="40"/>
        <v>4502</v>
      </c>
      <c r="G54" s="3">
        <f t="shared" si="40"/>
        <v>4502</v>
      </c>
      <c r="H54" s="3">
        <f t="shared" si="40"/>
        <v>4502</v>
      </c>
      <c r="I54" s="3">
        <f t="shared" si="40"/>
        <v>4502</v>
      </c>
      <c r="J54" s="3">
        <f t="shared" si="40"/>
        <v>4502</v>
      </c>
      <c r="K54" s="3">
        <f t="shared" si="40"/>
        <v>4502</v>
      </c>
      <c r="L54" s="3">
        <f t="shared" si="40"/>
        <v>4502</v>
      </c>
      <c r="M54" s="3">
        <f t="shared" si="40"/>
        <v>4502</v>
      </c>
      <c r="N54" s="3">
        <f t="shared" si="40"/>
        <v>4502</v>
      </c>
      <c r="O54" s="3">
        <f t="shared" si="40"/>
        <v>4502</v>
      </c>
      <c r="P54" s="3">
        <f t="shared" si="40"/>
        <v>4502</v>
      </c>
      <c r="Q54" s="3">
        <f t="shared" si="40"/>
        <v>4502</v>
      </c>
      <c r="R54" s="3">
        <f t="shared" si="40"/>
        <v>4502</v>
      </c>
      <c r="S54" s="3">
        <f t="shared" si="40"/>
        <v>4502</v>
      </c>
      <c r="T54" s="3">
        <f t="shared" si="40"/>
        <v>4502</v>
      </c>
      <c r="U54" s="3">
        <f t="shared" si="40"/>
        <v>6505.2620436611505</v>
      </c>
      <c r="V54" s="3">
        <f t="shared" si="40"/>
        <v>29750</v>
      </c>
      <c r="W54" s="3">
        <f t="shared" si="40"/>
        <v>26175</v>
      </c>
      <c r="X54" s="3">
        <f t="shared" si="40"/>
        <v>26175</v>
      </c>
      <c r="Y54" s="3">
        <f t="shared" si="40"/>
        <v>26175</v>
      </c>
      <c r="Z54" s="3">
        <f t="shared" si="40"/>
        <v>26175</v>
      </c>
      <c r="AA54" s="3">
        <f t="shared" si="40"/>
        <v>26175</v>
      </c>
      <c r="AB54" s="3">
        <f t="shared" si="40"/>
        <v>26175</v>
      </c>
      <c r="AC54" s="3">
        <f t="shared" si="40"/>
        <v>26175</v>
      </c>
      <c r="AD54" s="3">
        <f t="shared" si="40"/>
        <v>26175</v>
      </c>
      <c r="AE54" s="3">
        <f t="shared" si="40"/>
        <v>26175</v>
      </c>
      <c r="AF54" s="3">
        <f t="shared" si="40"/>
        <v>26175</v>
      </c>
      <c r="AG54" s="3">
        <f t="shared" ref="AG54:AP54" si="41">AG51+AG52+AG53</f>
        <v>20812.5</v>
      </c>
      <c r="AH54" s="3">
        <f t="shared" si="41"/>
        <v>20812.5</v>
      </c>
      <c r="AI54" s="3">
        <f t="shared" si="41"/>
        <v>20812.5</v>
      </c>
      <c r="AJ54" s="3">
        <f t="shared" si="41"/>
        <v>20812.5</v>
      </c>
      <c r="AK54" s="3">
        <f t="shared" si="41"/>
        <v>20812.5</v>
      </c>
      <c r="AL54" s="3">
        <f t="shared" si="41"/>
        <v>20812.5</v>
      </c>
      <c r="AM54" s="3">
        <f t="shared" si="41"/>
        <v>20812.5</v>
      </c>
      <c r="AN54" s="3">
        <f t="shared" si="41"/>
        <v>20812.5</v>
      </c>
      <c r="AO54" s="3">
        <f t="shared" si="41"/>
        <v>20812.5</v>
      </c>
      <c r="AP54" s="71">
        <f t="shared" si="41"/>
        <v>20812.5</v>
      </c>
    </row>
    <row r="55" spans="1:42">
      <c r="A55"/>
      <c r="B55" s="33" t="s">
        <v>70</v>
      </c>
      <c r="C55" s="3">
        <f>-C93</f>
        <v>-4298.9561999999996</v>
      </c>
      <c r="D55" s="3">
        <f t="shared" ref="D55:AF55" si="42">-D93</f>
        <v>-4516.8196079999998</v>
      </c>
      <c r="E55" s="3">
        <f t="shared" si="42"/>
        <v>-4744.2472196111994</v>
      </c>
      <c r="F55" s="3">
        <f t="shared" si="42"/>
        <v>-4981.6589033721311</v>
      </c>
      <c r="G55" s="3">
        <f t="shared" si="42"/>
        <v>-5229.4929600501673</v>
      </c>
      <c r="H55" s="3">
        <f t="shared" si="42"/>
        <v>-5488.2069318163694</v>
      </c>
      <c r="I55" s="3">
        <f t="shared" si="42"/>
        <v>-5758.2784469431072</v>
      </c>
      <c r="J55" s="3">
        <f t="shared" si="42"/>
        <v>-6040.2061015839108</v>
      </c>
      <c r="K55" s="3">
        <f t="shared" si="42"/>
        <v>-6334.5103802634439</v>
      </c>
      <c r="L55" s="3">
        <f t="shared" si="42"/>
        <v>-6641.7346167770083</v>
      </c>
      <c r="M55" s="3">
        <f t="shared" si="42"/>
        <v>-6962.4459972735185</v>
      </c>
      <c r="N55" s="3">
        <f t="shared" si="42"/>
        <v>-7297.2366073738267</v>
      </c>
      <c r="O55" s="3">
        <f t="shared" si="42"/>
        <v>-7646.7245252575376</v>
      </c>
      <c r="P55" s="3">
        <f t="shared" si="42"/>
        <v>-8011.5549627363434</v>
      </c>
      <c r="Q55" s="3">
        <f t="shared" si="42"/>
        <v>-8392.4014564204681</v>
      </c>
      <c r="R55" s="3">
        <f t="shared" si="42"/>
        <v>-8789.9671111773278</v>
      </c>
      <c r="S55" s="3">
        <f t="shared" si="42"/>
        <v>-9204.9858981780108</v>
      </c>
      <c r="T55" s="3">
        <f t="shared" si="42"/>
        <v>-9638.2240099280261</v>
      </c>
      <c r="U55" s="3">
        <f t="shared" si="42"/>
        <v>-10090.481274783866</v>
      </c>
      <c r="V55" s="3">
        <f t="shared" si="42"/>
        <v>-10523.624999999998</v>
      </c>
      <c r="W55" s="3">
        <f t="shared" si="42"/>
        <v>-11598.142499999998</v>
      </c>
      <c r="X55" s="3">
        <f t="shared" si="42"/>
        <v>-11598.142499999998</v>
      </c>
      <c r="Y55" s="3">
        <f t="shared" si="42"/>
        <v>-11598.142499999998</v>
      </c>
      <c r="Z55" s="3">
        <f t="shared" si="42"/>
        <v>-11598.142499999998</v>
      </c>
      <c r="AA55" s="3">
        <f t="shared" si="42"/>
        <v>-11598.142499999998</v>
      </c>
      <c r="AB55" s="3">
        <f t="shared" si="42"/>
        <v>-11598.142499999998</v>
      </c>
      <c r="AC55" s="3">
        <f t="shared" si="42"/>
        <v>-11598.142499999998</v>
      </c>
      <c r="AD55" s="3">
        <f t="shared" si="42"/>
        <v>-11598.142499999998</v>
      </c>
      <c r="AE55" s="3">
        <f t="shared" si="42"/>
        <v>-11598.142499999998</v>
      </c>
      <c r="AF55" s="3">
        <f t="shared" si="42"/>
        <v>-11598.142499999998</v>
      </c>
      <c r="AG55" s="3">
        <f t="shared" ref="AG55:AP55" si="43">-AG93</f>
        <v>-9222.0187499999993</v>
      </c>
      <c r="AH55" s="3">
        <f t="shared" si="43"/>
        <v>-9222.0187499999993</v>
      </c>
      <c r="AI55" s="3">
        <f t="shared" si="43"/>
        <v>-9222.0187499999993</v>
      </c>
      <c r="AJ55" s="3">
        <f t="shared" si="43"/>
        <v>-9222.0187499999993</v>
      </c>
      <c r="AK55" s="3">
        <f t="shared" si="43"/>
        <v>-9222.0187499999993</v>
      </c>
      <c r="AL55" s="3">
        <f t="shared" si="43"/>
        <v>-9222.0187499999993</v>
      </c>
      <c r="AM55" s="3">
        <f t="shared" si="43"/>
        <v>-9222.0187499999993</v>
      </c>
      <c r="AN55" s="3">
        <f t="shared" si="43"/>
        <v>-9222.0187499999993</v>
      </c>
      <c r="AO55" s="3">
        <f t="shared" si="43"/>
        <v>-9222.0187499999993</v>
      </c>
      <c r="AP55" s="71">
        <f t="shared" si="43"/>
        <v>-9222.0187499999993</v>
      </c>
    </row>
    <row r="56" spans="1:42" ht="15" thickBot="1">
      <c r="A56"/>
      <c r="B56" s="29" t="s">
        <v>3</v>
      </c>
      <c r="C56" s="23">
        <f>C54+C55</f>
        <v>203.04380000000037</v>
      </c>
      <c r="D56" s="23">
        <f t="shared" ref="D56:AF56" si="44">D54+D55</f>
        <v>-14.819607999999789</v>
      </c>
      <c r="E56" s="23">
        <f t="shared" si="44"/>
        <v>-242.2472196111994</v>
      </c>
      <c r="F56" s="23">
        <f t="shared" si="44"/>
        <v>-479.65890337213114</v>
      </c>
      <c r="G56" s="23">
        <f t="shared" si="44"/>
        <v>-727.49296005016731</v>
      </c>
      <c r="H56" s="23">
        <f t="shared" si="44"/>
        <v>-986.20693181636943</v>
      </c>
      <c r="I56" s="23">
        <f t="shared" si="44"/>
        <v>-1256.2784469431072</v>
      </c>
      <c r="J56" s="23">
        <f t="shared" si="44"/>
        <v>-1538.2061015839108</v>
      </c>
      <c r="K56" s="23">
        <f t="shared" si="44"/>
        <v>-1832.5103802634439</v>
      </c>
      <c r="L56" s="23">
        <f t="shared" si="44"/>
        <v>-2139.7346167770083</v>
      </c>
      <c r="M56" s="23">
        <f t="shared" si="44"/>
        <v>-2460.4459972735185</v>
      </c>
      <c r="N56" s="23">
        <f t="shared" si="44"/>
        <v>-2795.2366073738267</v>
      </c>
      <c r="O56" s="23">
        <f t="shared" si="44"/>
        <v>-3144.7245252575376</v>
      </c>
      <c r="P56" s="23">
        <f t="shared" si="44"/>
        <v>-3509.5549627363434</v>
      </c>
      <c r="Q56" s="23">
        <f t="shared" si="44"/>
        <v>-3890.4014564204681</v>
      </c>
      <c r="R56" s="23">
        <f t="shared" si="44"/>
        <v>-4287.9671111773278</v>
      </c>
      <c r="S56" s="23">
        <f t="shared" si="44"/>
        <v>-4702.9858981780108</v>
      </c>
      <c r="T56" s="23">
        <f t="shared" si="44"/>
        <v>-5136.2240099280261</v>
      </c>
      <c r="U56" s="23">
        <f t="shared" si="44"/>
        <v>-3585.2192311227154</v>
      </c>
      <c r="V56" s="23">
        <f t="shared" si="44"/>
        <v>19226.375</v>
      </c>
      <c r="W56" s="23">
        <f t="shared" si="44"/>
        <v>14576.857500000002</v>
      </c>
      <c r="X56" s="23">
        <f t="shared" si="44"/>
        <v>14576.857500000002</v>
      </c>
      <c r="Y56" s="23">
        <f t="shared" si="44"/>
        <v>14576.857500000002</v>
      </c>
      <c r="Z56" s="23">
        <f t="shared" si="44"/>
        <v>14576.857500000002</v>
      </c>
      <c r="AA56" s="23">
        <f t="shared" si="44"/>
        <v>14576.857500000002</v>
      </c>
      <c r="AB56" s="23">
        <f t="shared" si="44"/>
        <v>14576.857500000002</v>
      </c>
      <c r="AC56" s="23">
        <f t="shared" si="44"/>
        <v>14576.857500000002</v>
      </c>
      <c r="AD56" s="23">
        <f t="shared" si="44"/>
        <v>14576.857500000002</v>
      </c>
      <c r="AE56" s="23">
        <f t="shared" si="44"/>
        <v>14576.857500000002</v>
      </c>
      <c r="AF56" s="23">
        <f t="shared" si="44"/>
        <v>14576.857500000002</v>
      </c>
      <c r="AG56" s="23">
        <f t="shared" ref="AG56:AP56" si="45">AG54+AG55</f>
        <v>11590.481250000001</v>
      </c>
      <c r="AH56" s="23">
        <f t="shared" si="45"/>
        <v>11590.481250000001</v>
      </c>
      <c r="AI56" s="23">
        <f t="shared" si="45"/>
        <v>11590.481250000001</v>
      </c>
      <c r="AJ56" s="23">
        <f t="shared" si="45"/>
        <v>11590.481250000001</v>
      </c>
      <c r="AK56" s="23">
        <f t="shared" si="45"/>
        <v>11590.481250000001</v>
      </c>
      <c r="AL56" s="23">
        <f t="shared" si="45"/>
        <v>11590.481250000001</v>
      </c>
      <c r="AM56" s="23">
        <f t="shared" si="45"/>
        <v>11590.481250000001</v>
      </c>
      <c r="AN56" s="23">
        <f t="shared" si="45"/>
        <v>11590.481250000001</v>
      </c>
      <c r="AO56" s="23">
        <f t="shared" si="45"/>
        <v>11590.481250000001</v>
      </c>
      <c r="AP56" s="73">
        <f t="shared" si="45"/>
        <v>11590.481250000001</v>
      </c>
    </row>
    <row r="57" spans="1:42" ht="42.75" customHeight="1" thickBot="1">
      <c r="H57" s="1"/>
      <c r="I57" s="1"/>
      <c r="J57" s="1"/>
      <c r="K57" s="1"/>
      <c r="L57" s="2"/>
      <c r="M57" s="2"/>
      <c r="N57" s="2"/>
      <c r="O57" s="2"/>
    </row>
    <row r="58" spans="1:42" ht="16.5" thickBot="1">
      <c r="B58" s="101" t="s">
        <v>71</v>
      </c>
      <c r="C58" s="102"/>
      <c r="F58" s="47"/>
      <c r="G58" s="47"/>
      <c r="H58" s="47"/>
      <c r="I58" s="1"/>
      <c r="J58" s="1"/>
      <c r="K58" s="1"/>
    </row>
    <row r="59" spans="1:42">
      <c r="B59" s="44" t="s">
        <v>54</v>
      </c>
      <c r="C59" s="56">
        <v>0.8</v>
      </c>
      <c r="D59" s="47"/>
      <c r="F59" s="45"/>
      <c r="G59" s="45"/>
      <c r="H59" s="45"/>
      <c r="I59" s="1"/>
      <c r="J59" s="1"/>
      <c r="K59" s="1"/>
    </row>
    <row r="60" spans="1:42">
      <c r="B60" s="27" t="s">
        <v>23</v>
      </c>
      <c r="C60" s="3">
        <f>C59*C37</f>
        <v>320000</v>
      </c>
      <c r="H60" s="1"/>
      <c r="I60" s="1"/>
      <c r="J60" s="1"/>
      <c r="K60" s="1"/>
    </row>
    <row r="61" spans="1:42" ht="15" thickBot="1">
      <c r="B61" s="27" t="s">
        <v>2</v>
      </c>
      <c r="C61" s="3">
        <f>(1-C59)*C37</f>
        <v>79999.999999999985</v>
      </c>
      <c r="H61" s="1"/>
      <c r="I61" s="1"/>
      <c r="J61" s="1"/>
      <c r="K61" s="1"/>
    </row>
    <row r="62" spans="1:42" ht="15" thickBot="1">
      <c r="B62" s="21"/>
      <c r="C62" s="22" t="s">
        <v>24</v>
      </c>
      <c r="D62" s="22" t="s">
        <v>25</v>
      </c>
      <c r="E62" s="22" t="s">
        <v>26</v>
      </c>
      <c r="F62" s="22" t="s">
        <v>27</v>
      </c>
      <c r="G62" s="22" t="s">
        <v>28</v>
      </c>
      <c r="H62" s="22" t="s">
        <v>29</v>
      </c>
      <c r="I62" s="22" t="s">
        <v>30</v>
      </c>
      <c r="J62" s="22" t="s">
        <v>31</v>
      </c>
      <c r="K62" s="22" t="s">
        <v>32</v>
      </c>
      <c r="L62" s="22" t="s">
        <v>33</v>
      </c>
      <c r="M62" s="22" t="s">
        <v>34</v>
      </c>
      <c r="N62" s="22" t="s">
        <v>35</v>
      </c>
      <c r="O62" s="22" t="s">
        <v>36</v>
      </c>
      <c r="P62" s="22" t="s">
        <v>37</v>
      </c>
      <c r="Q62" s="22" t="s">
        <v>38</v>
      </c>
      <c r="R62" s="22" t="s">
        <v>39</v>
      </c>
      <c r="S62" s="22" t="s">
        <v>40</v>
      </c>
      <c r="T62" s="22" t="s">
        <v>41</v>
      </c>
      <c r="U62" s="22" t="s">
        <v>42</v>
      </c>
      <c r="V62" s="22" t="s">
        <v>43</v>
      </c>
      <c r="W62" s="22" t="s">
        <v>44</v>
      </c>
      <c r="X62" s="22" t="s">
        <v>45</v>
      </c>
      <c r="Y62" s="22" t="s">
        <v>46</v>
      </c>
      <c r="Z62" s="22" t="s">
        <v>47</v>
      </c>
      <c r="AA62" s="22" t="s">
        <v>48</v>
      </c>
      <c r="AB62" s="22" t="s">
        <v>49</v>
      </c>
      <c r="AC62" s="22" t="s">
        <v>50</v>
      </c>
      <c r="AD62" s="22" t="s">
        <v>51</v>
      </c>
      <c r="AE62" s="22" t="s">
        <v>52</v>
      </c>
      <c r="AF62" s="22" t="s">
        <v>53</v>
      </c>
      <c r="AG62" s="22" t="s">
        <v>100</v>
      </c>
      <c r="AH62" s="22" t="s">
        <v>101</v>
      </c>
      <c r="AI62" s="22" t="s">
        <v>102</v>
      </c>
      <c r="AJ62" s="22" t="s">
        <v>103</v>
      </c>
      <c r="AK62" s="22" t="s">
        <v>104</v>
      </c>
      <c r="AL62" s="22" t="s">
        <v>105</v>
      </c>
      <c r="AM62" s="22" t="s">
        <v>106</v>
      </c>
      <c r="AN62" s="22" t="s">
        <v>107</v>
      </c>
      <c r="AO62" s="22" t="s">
        <v>108</v>
      </c>
      <c r="AP62" s="70" t="s">
        <v>109</v>
      </c>
    </row>
    <row r="63" spans="1:42">
      <c r="B63" s="30" t="s">
        <v>9</v>
      </c>
      <c r="C63" s="34"/>
      <c r="D63" s="25"/>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75"/>
    </row>
    <row r="64" spans="1:42">
      <c r="B64" s="27" t="s">
        <v>10</v>
      </c>
      <c r="C64" s="58">
        <v>4.3900000000000002E-2</v>
      </c>
      <c r="D64" s="7">
        <f t="shared" ref="D64:AF64" si="46">IF(D63&lt;&gt;"",D63,C64)</f>
        <v>4.3900000000000002E-2</v>
      </c>
      <c r="E64" s="7">
        <f>IF(E63&lt;&gt;"",E63,D64)</f>
        <v>4.3900000000000002E-2</v>
      </c>
      <c r="F64" s="7">
        <f t="shared" si="46"/>
        <v>4.3900000000000002E-2</v>
      </c>
      <c r="G64" s="7">
        <f t="shared" si="46"/>
        <v>4.3900000000000002E-2</v>
      </c>
      <c r="H64" s="7">
        <f t="shared" si="46"/>
        <v>4.3900000000000002E-2</v>
      </c>
      <c r="I64" s="7">
        <f t="shared" si="46"/>
        <v>4.3900000000000002E-2</v>
      </c>
      <c r="J64" s="7">
        <f t="shared" si="46"/>
        <v>4.3900000000000002E-2</v>
      </c>
      <c r="K64" s="7">
        <f>IF(K63&lt;&gt;"",K63,J64)</f>
        <v>4.3900000000000002E-2</v>
      </c>
      <c r="L64" s="7">
        <f t="shared" si="46"/>
        <v>4.3900000000000002E-2</v>
      </c>
      <c r="M64" s="7">
        <f t="shared" si="46"/>
        <v>4.3900000000000002E-2</v>
      </c>
      <c r="N64" s="7">
        <f t="shared" si="46"/>
        <v>4.3900000000000002E-2</v>
      </c>
      <c r="O64" s="7">
        <f t="shared" si="46"/>
        <v>4.3900000000000002E-2</v>
      </c>
      <c r="P64" s="7">
        <f t="shared" si="46"/>
        <v>4.3900000000000002E-2</v>
      </c>
      <c r="Q64" s="7">
        <f t="shared" si="46"/>
        <v>4.3900000000000002E-2</v>
      </c>
      <c r="R64" s="7">
        <f t="shared" si="46"/>
        <v>4.3900000000000002E-2</v>
      </c>
      <c r="S64" s="7">
        <f t="shared" si="46"/>
        <v>4.3900000000000002E-2</v>
      </c>
      <c r="T64" s="7">
        <f t="shared" si="46"/>
        <v>4.3900000000000002E-2</v>
      </c>
      <c r="U64" s="7">
        <f t="shared" si="46"/>
        <v>4.3900000000000002E-2</v>
      </c>
      <c r="V64" s="7">
        <f t="shared" si="46"/>
        <v>4.3900000000000002E-2</v>
      </c>
      <c r="W64" s="7">
        <f t="shared" si="46"/>
        <v>4.3900000000000002E-2</v>
      </c>
      <c r="X64" s="7">
        <f t="shared" si="46"/>
        <v>4.3900000000000002E-2</v>
      </c>
      <c r="Y64" s="7">
        <f t="shared" si="46"/>
        <v>4.3900000000000002E-2</v>
      </c>
      <c r="Z64" s="7">
        <f t="shared" si="46"/>
        <v>4.3900000000000002E-2</v>
      </c>
      <c r="AA64" s="7">
        <f t="shared" si="46"/>
        <v>4.3900000000000002E-2</v>
      </c>
      <c r="AB64" s="7">
        <f t="shared" si="46"/>
        <v>4.3900000000000002E-2</v>
      </c>
      <c r="AC64" s="7">
        <f t="shared" si="46"/>
        <v>4.3900000000000002E-2</v>
      </c>
      <c r="AD64" s="7">
        <f t="shared" si="46"/>
        <v>4.3900000000000002E-2</v>
      </c>
      <c r="AE64" s="7">
        <f t="shared" si="46"/>
        <v>4.3900000000000002E-2</v>
      </c>
      <c r="AF64" s="7">
        <f t="shared" si="46"/>
        <v>4.3900000000000002E-2</v>
      </c>
      <c r="AG64" s="7">
        <f t="shared" ref="AG64" si="47">IF(AG63&lt;&gt;"",AG63,AF64)</f>
        <v>4.3900000000000002E-2</v>
      </c>
      <c r="AH64" s="7">
        <f t="shared" ref="AH64" si="48">IF(AH63&lt;&gt;"",AH63,AG64)</f>
        <v>4.3900000000000002E-2</v>
      </c>
      <c r="AI64" s="7">
        <f t="shared" ref="AI64" si="49">IF(AI63&lt;&gt;"",AI63,AH64)</f>
        <v>4.3900000000000002E-2</v>
      </c>
      <c r="AJ64" s="7">
        <f t="shared" ref="AJ64" si="50">IF(AJ63&lt;&gt;"",AJ63,AI64)</f>
        <v>4.3900000000000002E-2</v>
      </c>
      <c r="AK64" s="7">
        <f t="shared" ref="AK64" si="51">IF(AK63&lt;&gt;"",AK63,AJ64)</f>
        <v>4.3900000000000002E-2</v>
      </c>
      <c r="AL64" s="7">
        <f t="shared" ref="AL64" si="52">IF(AL63&lt;&gt;"",AL63,AK64)</f>
        <v>4.3900000000000002E-2</v>
      </c>
      <c r="AM64" s="7">
        <f t="shared" ref="AM64" si="53">IF(AM63&lt;&gt;"",AM63,AL64)</f>
        <v>4.3900000000000002E-2</v>
      </c>
      <c r="AN64" s="7">
        <f t="shared" ref="AN64" si="54">IF(AN63&lt;&gt;"",AN63,AM64)</f>
        <v>4.3900000000000002E-2</v>
      </c>
      <c r="AO64" s="7">
        <f t="shared" ref="AO64" si="55">IF(AO63&lt;&gt;"",AO63,AN64)</f>
        <v>4.3900000000000002E-2</v>
      </c>
      <c r="AP64" s="76">
        <f t="shared" ref="AP64" si="56">IF(AP63&lt;&gt;"",AP63,AO64)</f>
        <v>4.3900000000000002E-2</v>
      </c>
    </row>
    <row r="65" spans="2:42" ht="8.25" customHeight="1">
      <c r="B65" s="32"/>
      <c r="H65" s="1"/>
      <c r="I65" s="1"/>
      <c r="J65" s="1"/>
      <c r="K65" s="1"/>
      <c r="AP65" s="77"/>
    </row>
    <row r="66" spans="2:42">
      <c r="B66" s="27" t="s">
        <v>4</v>
      </c>
      <c r="C66" s="35">
        <f>C60</f>
        <v>320000</v>
      </c>
      <c r="D66" s="3">
        <f>C75</f>
        <v>308800</v>
      </c>
      <c r="E66" s="3">
        <f>D75</f>
        <v>297108.32</v>
      </c>
      <c r="F66" s="3">
        <f t="shared" ref="F66:L66" si="57">E75</f>
        <v>284903.37524800003</v>
      </c>
      <c r="G66" s="3">
        <f t="shared" si="57"/>
        <v>272162.63342138723</v>
      </c>
      <c r="H66" s="3">
        <f t="shared" si="57"/>
        <v>258862.57302858614</v>
      </c>
      <c r="I66" s="3">
        <f t="shared" si="57"/>
        <v>244978.63998454108</v>
      </c>
      <c r="J66" s="3">
        <f t="shared" si="57"/>
        <v>230485.20227986242</v>
      </c>
      <c r="K66" s="3">
        <f>J75</f>
        <v>215355.5026599484</v>
      </c>
      <c r="L66" s="3">
        <f t="shared" si="57"/>
        <v>199561.60922672015</v>
      </c>
      <c r="M66" s="3">
        <f t="shared" ref="M66:AF66" si="58">L75</f>
        <v>183074.36387177315</v>
      </c>
      <c r="N66" s="3">
        <f t="shared" si="58"/>
        <v>165863.328445744</v>
      </c>
      <c r="O66" s="3">
        <f t="shared" si="58"/>
        <v>147896.72856451216</v>
      </c>
      <c r="P66" s="3">
        <f t="shared" si="58"/>
        <v>129141.39494849424</v>
      </c>
      <c r="Q66" s="3">
        <f t="shared" si="58"/>
        <v>109562.70218673314</v>
      </c>
      <c r="R66" s="3">
        <f t="shared" si="58"/>
        <v>89124.504812730724</v>
      </c>
      <c r="S66" s="3">
        <f t="shared" si="58"/>
        <v>67789.070574009602</v>
      </c>
      <c r="T66" s="3">
        <f t="shared" si="58"/>
        <v>45517.010772208625</v>
      </c>
      <c r="U66" s="3">
        <f t="shared" si="58"/>
        <v>22267.207545108584</v>
      </c>
      <c r="V66" s="3">
        <f t="shared" si="58"/>
        <v>0</v>
      </c>
      <c r="W66" s="3">
        <f t="shared" si="58"/>
        <v>0</v>
      </c>
      <c r="X66" s="3">
        <f t="shared" si="58"/>
        <v>0</v>
      </c>
      <c r="Y66" s="3">
        <f t="shared" si="58"/>
        <v>0</v>
      </c>
      <c r="Z66" s="3">
        <f t="shared" si="58"/>
        <v>0</v>
      </c>
      <c r="AA66" s="3">
        <f t="shared" si="58"/>
        <v>0</v>
      </c>
      <c r="AB66" s="3">
        <f t="shared" si="58"/>
        <v>0</v>
      </c>
      <c r="AC66" s="3">
        <f t="shared" si="58"/>
        <v>0</v>
      </c>
      <c r="AD66" s="3">
        <f t="shared" si="58"/>
        <v>0</v>
      </c>
      <c r="AE66" s="3">
        <f t="shared" si="58"/>
        <v>0</v>
      </c>
      <c r="AF66" s="3">
        <f t="shared" si="58"/>
        <v>0</v>
      </c>
      <c r="AG66" s="3">
        <f t="shared" ref="AG66" si="59">AF75</f>
        <v>0</v>
      </c>
      <c r="AH66" s="3">
        <f t="shared" ref="AH66" si="60">AG75</f>
        <v>0</v>
      </c>
      <c r="AI66" s="3">
        <f t="shared" ref="AI66" si="61">AH75</f>
        <v>0</v>
      </c>
      <c r="AJ66" s="3">
        <f t="shared" ref="AJ66" si="62">AI75</f>
        <v>0</v>
      </c>
      <c r="AK66" s="3">
        <f t="shared" ref="AK66" si="63">AJ75</f>
        <v>0</v>
      </c>
      <c r="AL66" s="3">
        <f t="shared" ref="AL66" si="64">AK75</f>
        <v>0</v>
      </c>
      <c r="AM66" s="3">
        <f t="shared" ref="AM66" si="65">AL75</f>
        <v>0</v>
      </c>
      <c r="AN66" s="3">
        <f t="shared" ref="AN66" si="66">AM75</f>
        <v>0</v>
      </c>
      <c r="AO66" s="3">
        <f t="shared" ref="AO66" si="67">AN75</f>
        <v>0</v>
      </c>
      <c r="AP66" s="71">
        <f t="shared" ref="AP66" si="68">AO75</f>
        <v>0</v>
      </c>
    </row>
    <row r="67" spans="2:42">
      <c r="B67" s="27" t="s">
        <v>5</v>
      </c>
      <c r="C67" s="3">
        <f t="shared" ref="C67:AF67" si="69">C64*C66</f>
        <v>14048</v>
      </c>
      <c r="D67" s="3">
        <f t="shared" si="69"/>
        <v>13556.32</v>
      </c>
      <c r="E67" s="3">
        <f t="shared" si="69"/>
        <v>13043.055248000001</v>
      </c>
      <c r="F67" s="3">
        <f t="shared" si="69"/>
        <v>12507.258173387201</v>
      </c>
      <c r="G67" s="3">
        <f t="shared" si="69"/>
        <v>11947.939607198899</v>
      </c>
      <c r="H67" s="3">
        <f t="shared" si="69"/>
        <v>11364.066955954931</v>
      </c>
      <c r="I67" s="3">
        <f t="shared" si="69"/>
        <v>10754.562295321353</v>
      </c>
      <c r="J67" s="3">
        <f t="shared" si="69"/>
        <v>10118.300380085961</v>
      </c>
      <c r="K67" s="3">
        <f t="shared" si="69"/>
        <v>9454.1065667717357</v>
      </c>
      <c r="L67" s="3">
        <f t="shared" si="69"/>
        <v>8760.7546450530153</v>
      </c>
      <c r="M67" s="3">
        <f t="shared" si="69"/>
        <v>8036.9645739708412</v>
      </c>
      <c r="N67" s="3">
        <f t="shared" si="69"/>
        <v>7281.4001187681615</v>
      </c>
      <c r="O67" s="3">
        <f t="shared" si="69"/>
        <v>6492.666383982084</v>
      </c>
      <c r="P67" s="3">
        <f t="shared" si="69"/>
        <v>5669.3072382388973</v>
      </c>
      <c r="Q67" s="3">
        <f t="shared" si="69"/>
        <v>4809.802625997585</v>
      </c>
      <c r="R67" s="3">
        <f t="shared" si="69"/>
        <v>3912.5657612788791</v>
      </c>
      <c r="S67" s="3">
        <f t="shared" si="69"/>
        <v>2975.9401981990218</v>
      </c>
      <c r="T67" s="3">
        <f t="shared" si="69"/>
        <v>1998.1967728999587</v>
      </c>
      <c r="U67" s="3">
        <f t="shared" si="69"/>
        <v>977.53041123026685</v>
      </c>
      <c r="V67" s="3">
        <f t="shared" si="69"/>
        <v>0</v>
      </c>
      <c r="W67" s="3">
        <f t="shared" si="69"/>
        <v>0</v>
      </c>
      <c r="X67" s="3">
        <f t="shared" si="69"/>
        <v>0</v>
      </c>
      <c r="Y67" s="3">
        <f t="shared" si="69"/>
        <v>0</v>
      </c>
      <c r="Z67" s="3">
        <f t="shared" si="69"/>
        <v>0</v>
      </c>
      <c r="AA67" s="3">
        <f t="shared" si="69"/>
        <v>0</v>
      </c>
      <c r="AB67" s="3">
        <f t="shared" si="69"/>
        <v>0</v>
      </c>
      <c r="AC67" s="3">
        <f t="shared" si="69"/>
        <v>0</v>
      </c>
      <c r="AD67" s="3">
        <f t="shared" si="69"/>
        <v>0</v>
      </c>
      <c r="AE67" s="3">
        <f t="shared" si="69"/>
        <v>0</v>
      </c>
      <c r="AF67" s="3">
        <f t="shared" si="69"/>
        <v>0</v>
      </c>
      <c r="AG67" s="3">
        <f t="shared" ref="AG67:AP67" si="70">AG64*AG66</f>
        <v>0</v>
      </c>
      <c r="AH67" s="3">
        <f t="shared" si="70"/>
        <v>0</v>
      </c>
      <c r="AI67" s="3">
        <f t="shared" si="70"/>
        <v>0</v>
      </c>
      <c r="AJ67" s="3">
        <f t="shared" si="70"/>
        <v>0</v>
      </c>
      <c r="AK67" s="3">
        <f t="shared" si="70"/>
        <v>0</v>
      </c>
      <c r="AL67" s="3">
        <f t="shared" si="70"/>
        <v>0</v>
      </c>
      <c r="AM67" s="3">
        <f t="shared" si="70"/>
        <v>0</v>
      </c>
      <c r="AN67" s="3">
        <f t="shared" si="70"/>
        <v>0</v>
      </c>
      <c r="AO67" s="3">
        <f t="shared" si="70"/>
        <v>0</v>
      </c>
      <c r="AP67" s="71">
        <f t="shared" si="70"/>
        <v>0</v>
      </c>
    </row>
    <row r="68" spans="2:42" ht="9.75" customHeight="1">
      <c r="B68" s="32"/>
      <c r="H68" s="1"/>
      <c r="I68" s="1"/>
      <c r="J68" s="1"/>
      <c r="K68" s="1"/>
      <c r="AP68" s="77"/>
    </row>
    <row r="69" spans="2:42">
      <c r="B69" s="27" t="s">
        <v>11</v>
      </c>
      <c r="C69" s="5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78"/>
    </row>
    <row r="70" spans="2:42">
      <c r="B70" s="27" t="s">
        <v>12</v>
      </c>
      <c r="C70" s="35">
        <f>C71*C60</f>
        <v>11200.000000000002</v>
      </c>
      <c r="D70" s="3">
        <f t="shared" ref="D70:J70" si="71">MIN(C75,IF(D69&lt;&gt;"",D69,MAX(C73-D67,0)))</f>
        <v>11691.68</v>
      </c>
      <c r="E70" s="3">
        <f>MIN(D75,IF(E69&lt;&gt;"",E69,MAX(D73-E67,0)))</f>
        <v>12204.944751999999</v>
      </c>
      <c r="F70" s="3">
        <f t="shared" si="71"/>
        <v>12740.741826612799</v>
      </c>
      <c r="G70" s="3">
        <f t="shared" si="71"/>
        <v>13300.060392801101</v>
      </c>
      <c r="H70" s="3">
        <f t="shared" si="71"/>
        <v>13883.933044045069</v>
      </c>
      <c r="I70" s="3">
        <f t="shared" si="71"/>
        <v>14493.437704678647</v>
      </c>
      <c r="J70" s="3">
        <f t="shared" si="71"/>
        <v>15129.699619914039</v>
      </c>
      <c r="K70" s="3">
        <f>MIN(J75,IF(K69&lt;&gt;"",K69,MAX(J73-K67,0)))</f>
        <v>15793.893433228264</v>
      </c>
      <c r="L70" s="3">
        <f>MIN(K75,IF(L69&lt;&gt;"",L69,MAX(K73-L67,0)))</f>
        <v>16487.245354946986</v>
      </c>
      <c r="M70" s="3">
        <f t="shared" ref="M70:AF70" si="72">MIN(L75,IF(M69&lt;&gt;"",M69,MAX(L73-M67,0)))</f>
        <v>17211.035426029157</v>
      </c>
      <c r="N70" s="3">
        <f t="shared" si="72"/>
        <v>17966.599881231839</v>
      </c>
      <c r="O70" s="3">
        <f t="shared" si="72"/>
        <v>18755.333616017917</v>
      </c>
      <c r="P70" s="3">
        <f t="shared" si="72"/>
        <v>19578.692761761104</v>
      </c>
      <c r="Q70" s="3">
        <f t="shared" si="72"/>
        <v>20438.197374002415</v>
      </c>
      <c r="R70" s="3">
        <f t="shared" si="72"/>
        <v>21335.434238721122</v>
      </c>
      <c r="S70" s="3">
        <f t="shared" si="72"/>
        <v>22272.059801800977</v>
      </c>
      <c r="T70" s="3">
        <f t="shared" si="72"/>
        <v>23249.803227100041</v>
      </c>
      <c r="U70" s="3">
        <f t="shared" si="72"/>
        <v>22267.207545108584</v>
      </c>
      <c r="V70" s="3">
        <f t="shared" si="72"/>
        <v>0</v>
      </c>
      <c r="W70" s="3">
        <f t="shared" si="72"/>
        <v>0</v>
      </c>
      <c r="X70" s="3">
        <f t="shared" si="72"/>
        <v>0</v>
      </c>
      <c r="Y70" s="3">
        <f t="shared" si="72"/>
        <v>0</v>
      </c>
      <c r="Z70" s="3">
        <f t="shared" si="72"/>
        <v>0</v>
      </c>
      <c r="AA70" s="3">
        <f t="shared" si="72"/>
        <v>0</v>
      </c>
      <c r="AB70" s="3">
        <f t="shared" si="72"/>
        <v>0</v>
      </c>
      <c r="AC70" s="3">
        <f t="shared" si="72"/>
        <v>0</v>
      </c>
      <c r="AD70" s="3">
        <f t="shared" si="72"/>
        <v>0</v>
      </c>
      <c r="AE70" s="3">
        <f t="shared" si="72"/>
        <v>0</v>
      </c>
      <c r="AF70" s="3">
        <f t="shared" si="72"/>
        <v>0</v>
      </c>
      <c r="AG70" s="3">
        <f t="shared" ref="AG70" si="73">MIN(AF75,IF(AG69&lt;&gt;"",AG69,MAX(AF73-AG67,0)))</f>
        <v>0</v>
      </c>
      <c r="AH70" s="3">
        <f t="shared" ref="AH70" si="74">MIN(AG75,IF(AH69&lt;&gt;"",AH69,MAX(AG73-AH67,0)))</f>
        <v>0</v>
      </c>
      <c r="AI70" s="3">
        <f t="shared" ref="AI70" si="75">MIN(AH75,IF(AI69&lt;&gt;"",AI69,MAX(AH73-AI67,0)))</f>
        <v>0</v>
      </c>
      <c r="AJ70" s="3">
        <f t="shared" ref="AJ70" si="76">MIN(AI75,IF(AJ69&lt;&gt;"",AJ69,MAX(AI73-AJ67,0)))</f>
        <v>0</v>
      </c>
      <c r="AK70" s="3">
        <f t="shared" ref="AK70" si="77">MIN(AJ75,IF(AK69&lt;&gt;"",AK69,MAX(AJ73-AK67,0)))</f>
        <v>0</v>
      </c>
      <c r="AL70" s="3">
        <f t="shared" ref="AL70" si="78">MIN(AK75,IF(AL69&lt;&gt;"",AL69,MAX(AK73-AL67,0)))</f>
        <v>0</v>
      </c>
      <c r="AM70" s="3">
        <f t="shared" ref="AM70" si="79">MIN(AL75,IF(AM69&lt;&gt;"",AM69,MAX(AL73-AM67,0)))</f>
        <v>0</v>
      </c>
      <c r="AN70" s="3">
        <f t="shared" ref="AN70" si="80">MIN(AM75,IF(AN69&lt;&gt;"",AN69,MAX(AM73-AN67,0)))</f>
        <v>0</v>
      </c>
      <c r="AO70" s="3">
        <f t="shared" ref="AO70" si="81">MIN(AN75,IF(AO69&lt;&gt;"",AO69,MAX(AN73-AO67,0)))</f>
        <v>0</v>
      </c>
      <c r="AP70" s="71">
        <f t="shared" ref="AP70" si="82">MIN(AO75,IF(AP69&lt;&gt;"",AP69,MAX(AO73-AP67,0)))</f>
        <v>0</v>
      </c>
    </row>
    <row r="71" spans="2:42">
      <c r="B71" s="27" t="s">
        <v>13</v>
      </c>
      <c r="C71" s="58">
        <v>3.5000000000000003E-2</v>
      </c>
      <c r="D71" s="7">
        <f t="shared" ref="D71:AF71" si="83">IF(D66&gt;0,D70/D66,)</f>
        <v>3.7861658031088083E-2</v>
      </c>
      <c r="E71" s="7">
        <f t="shared" si="83"/>
        <v>4.1079107956317071E-2</v>
      </c>
      <c r="F71" s="7">
        <f t="shared" si="83"/>
        <v>4.4719518733403414E-2</v>
      </c>
      <c r="G71" s="7">
        <f t="shared" si="83"/>
        <v>4.8868061811441703E-2</v>
      </c>
      <c r="H71" s="7">
        <f t="shared" si="83"/>
        <v>5.3634377815258247E-2</v>
      </c>
      <c r="I71" s="7">
        <f t="shared" si="83"/>
        <v>5.9162046558807038E-2</v>
      </c>
      <c r="J71" s="7">
        <f t="shared" si="83"/>
        <v>6.5642824225839363E-2</v>
      </c>
      <c r="K71" s="7">
        <f t="shared" si="83"/>
        <v>7.3338703855490558E-2</v>
      </c>
      <c r="L71" s="7">
        <f t="shared" si="83"/>
        <v>8.2617320129023286E-2</v>
      </c>
      <c r="M71" s="7">
        <f t="shared" si="83"/>
        <v>9.4011171537288052E-2</v>
      </c>
      <c r="N71" s="7">
        <f t="shared" si="83"/>
        <v>0.10832171312122765</v>
      </c>
      <c r="O71" s="7">
        <f t="shared" si="83"/>
        <v>0.1268137152055861</v>
      </c>
      <c r="P71" s="7">
        <f t="shared" si="83"/>
        <v>0.15160663836386248</v>
      </c>
      <c r="Q71" s="7">
        <f t="shared" si="83"/>
        <v>0.18654338534995774</v>
      </c>
      <c r="R71" s="7">
        <f t="shared" si="83"/>
        <v>0.23938909151362292</v>
      </c>
      <c r="S71" s="7">
        <f t="shared" si="83"/>
        <v>0.32854941973994412</v>
      </c>
      <c r="T71" s="7">
        <f t="shared" si="83"/>
        <v>0.51079371937349849</v>
      </c>
      <c r="U71" s="7">
        <f t="shared" si="83"/>
        <v>1</v>
      </c>
      <c r="V71" s="7">
        <f t="shared" si="83"/>
        <v>0</v>
      </c>
      <c r="W71" s="7">
        <f t="shared" si="83"/>
        <v>0</v>
      </c>
      <c r="X71" s="7">
        <f t="shared" si="83"/>
        <v>0</v>
      </c>
      <c r="Y71" s="7">
        <f t="shared" si="83"/>
        <v>0</v>
      </c>
      <c r="Z71" s="7">
        <f t="shared" si="83"/>
        <v>0</v>
      </c>
      <c r="AA71" s="7">
        <f t="shared" si="83"/>
        <v>0</v>
      </c>
      <c r="AB71" s="7">
        <f t="shared" si="83"/>
        <v>0</v>
      </c>
      <c r="AC71" s="7">
        <f t="shared" si="83"/>
        <v>0</v>
      </c>
      <c r="AD71" s="7">
        <f t="shared" si="83"/>
        <v>0</v>
      </c>
      <c r="AE71" s="7">
        <f t="shared" si="83"/>
        <v>0</v>
      </c>
      <c r="AF71" s="7">
        <f t="shared" si="83"/>
        <v>0</v>
      </c>
      <c r="AG71" s="7">
        <f t="shared" ref="AG71:AP71" si="84">IF(AG66&gt;0,AG70/AG66,)</f>
        <v>0</v>
      </c>
      <c r="AH71" s="7">
        <f t="shared" si="84"/>
        <v>0</v>
      </c>
      <c r="AI71" s="7">
        <f t="shared" si="84"/>
        <v>0</v>
      </c>
      <c r="AJ71" s="7">
        <f t="shared" si="84"/>
        <v>0</v>
      </c>
      <c r="AK71" s="7">
        <f t="shared" si="84"/>
        <v>0</v>
      </c>
      <c r="AL71" s="7">
        <f t="shared" si="84"/>
        <v>0</v>
      </c>
      <c r="AM71" s="7">
        <f t="shared" si="84"/>
        <v>0</v>
      </c>
      <c r="AN71" s="7">
        <f t="shared" si="84"/>
        <v>0</v>
      </c>
      <c r="AO71" s="7">
        <f t="shared" si="84"/>
        <v>0</v>
      </c>
      <c r="AP71" s="76">
        <f t="shared" si="84"/>
        <v>0</v>
      </c>
    </row>
    <row r="72" spans="2:42" ht="9.75" customHeight="1">
      <c r="B72" s="32"/>
      <c r="H72" s="1"/>
      <c r="I72" s="1"/>
      <c r="J72" s="1"/>
      <c r="K72" s="1"/>
      <c r="AP72" s="77"/>
    </row>
    <row r="73" spans="2:42">
      <c r="B73" s="27" t="s">
        <v>6</v>
      </c>
      <c r="C73" s="3">
        <f t="shared" ref="C73:AF73" si="85">C67+C70</f>
        <v>25248</v>
      </c>
      <c r="D73" s="3">
        <f t="shared" si="85"/>
        <v>25248</v>
      </c>
      <c r="E73" s="3">
        <f t="shared" si="85"/>
        <v>25248</v>
      </c>
      <c r="F73" s="3">
        <f t="shared" si="85"/>
        <v>25248</v>
      </c>
      <c r="G73" s="3">
        <f t="shared" si="85"/>
        <v>25248</v>
      </c>
      <c r="H73" s="3">
        <f t="shared" si="85"/>
        <v>25248</v>
      </c>
      <c r="I73" s="3">
        <f t="shared" si="85"/>
        <v>25248</v>
      </c>
      <c r="J73" s="3">
        <f t="shared" si="85"/>
        <v>25248</v>
      </c>
      <c r="K73" s="3">
        <f t="shared" si="85"/>
        <v>25248</v>
      </c>
      <c r="L73" s="3">
        <f t="shared" si="85"/>
        <v>25248</v>
      </c>
      <c r="M73" s="3">
        <f t="shared" si="85"/>
        <v>25248</v>
      </c>
      <c r="N73" s="3">
        <f t="shared" si="85"/>
        <v>25248</v>
      </c>
      <c r="O73" s="3">
        <f t="shared" si="85"/>
        <v>25248</v>
      </c>
      <c r="P73" s="3">
        <f t="shared" si="85"/>
        <v>25248</v>
      </c>
      <c r="Q73" s="3">
        <f t="shared" si="85"/>
        <v>25248</v>
      </c>
      <c r="R73" s="3">
        <f t="shared" si="85"/>
        <v>25248</v>
      </c>
      <c r="S73" s="3">
        <f t="shared" si="85"/>
        <v>25248</v>
      </c>
      <c r="T73" s="3">
        <f t="shared" si="85"/>
        <v>25248</v>
      </c>
      <c r="U73" s="3">
        <f t="shared" si="85"/>
        <v>23244.737956338849</v>
      </c>
      <c r="V73" s="3">
        <f t="shared" si="85"/>
        <v>0</v>
      </c>
      <c r="W73" s="3">
        <f t="shared" si="85"/>
        <v>0</v>
      </c>
      <c r="X73" s="3">
        <f t="shared" si="85"/>
        <v>0</v>
      </c>
      <c r="Y73" s="3">
        <f t="shared" si="85"/>
        <v>0</v>
      </c>
      <c r="Z73" s="3">
        <f t="shared" si="85"/>
        <v>0</v>
      </c>
      <c r="AA73" s="3">
        <f t="shared" si="85"/>
        <v>0</v>
      </c>
      <c r="AB73" s="3">
        <f t="shared" si="85"/>
        <v>0</v>
      </c>
      <c r="AC73" s="3">
        <f t="shared" si="85"/>
        <v>0</v>
      </c>
      <c r="AD73" s="3">
        <f t="shared" si="85"/>
        <v>0</v>
      </c>
      <c r="AE73" s="3">
        <f t="shared" si="85"/>
        <v>0</v>
      </c>
      <c r="AF73" s="3">
        <f t="shared" si="85"/>
        <v>0</v>
      </c>
      <c r="AG73" s="3">
        <f t="shared" ref="AG73:AP73" si="86">AG67+AG70</f>
        <v>0</v>
      </c>
      <c r="AH73" s="3">
        <f t="shared" si="86"/>
        <v>0</v>
      </c>
      <c r="AI73" s="3">
        <f t="shared" si="86"/>
        <v>0</v>
      </c>
      <c r="AJ73" s="3">
        <f t="shared" si="86"/>
        <v>0</v>
      </c>
      <c r="AK73" s="3">
        <f t="shared" si="86"/>
        <v>0</v>
      </c>
      <c r="AL73" s="3">
        <f t="shared" si="86"/>
        <v>0</v>
      </c>
      <c r="AM73" s="3">
        <f t="shared" si="86"/>
        <v>0</v>
      </c>
      <c r="AN73" s="3">
        <f t="shared" si="86"/>
        <v>0</v>
      </c>
      <c r="AO73" s="3">
        <f t="shared" si="86"/>
        <v>0</v>
      </c>
      <c r="AP73" s="71">
        <f t="shared" si="86"/>
        <v>0</v>
      </c>
    </row>
    <row r="74" spans="2:42">
      <c r="B74" s="27" t="s">
        <v>78</v>
      </c>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78"/>
    </row>
    <row r="75" spans="2:42">
      <c r="B75" s="27" t="s">
        <v>8</v>
      </c>
      <c r="C75" s="3">
        <f t="shared" ref="C75:E75" si="87">MAX(C66-C70-C74,0)</f>
        <v>308800</v>
      </c>
      <c r="D75" s="3">
        <f t="shared" si="87"/>
        <v>297108.32</v>
      </c>
      <c r="E75" s="3">
        <f t="shared" si="87"/>
        <v>284903.37524800003</v>
      </c>
      <c r="F75" s="3">
        <f t="shared" ref="F75" si="88">MAX(F66-F70-F74,0)</f>
        <v>272162.63342138723</v>
      </c>
      <c r="G75" s="3">
        <f t="shared" ref="G75" si="89">MAX(G66-G70-G74,0)</f>
        <v>258862.57302858614</v>
      </c>
      <c r="H75" s="3">
        <f t="shared" ref="H75" si="90">MAX(H66-H70-H74,0)</f>
        <v>244978.63998454108</v>
      </c>
      <c r="I75" s="3">
        <f t="shared" ref="I75" si="91">MAX(I66-I70-I74,0)</f>
        <v>230485.20227986242</v>
      </c>
      <c r="J75" s="3">
        <f t="shared" ref="J75" si="92">MAX(J66-J70-J74,0)</f>
        <v>215355.5026599484</v>
      </c>
      <c r="K75" s="3">
        <f t="shared" ref="K75" si="93">MAX(K66-K70-K74,0)</f>
        <v>199561.60922672015</v>
      </c>
      <c r="L75" s="3">
        <f t="shared" ref="L75" si="94">MAX(L66-L70-L74,0)</f>
        <v>183074.36387177315</v>
      </c>
      <c r="M75" s="3">
        <f t="shared" ref="M75" si="95">MAX(M66-M70-M74,0)</f>
        <v>165863.328445744</v>
      </c>
      <c r="N75" s="3">
        <f t="shared" ref="N75" si="96">MAX(N66-N70-N74,0)</f>
        <v>147896.72856451216</v>
      </c>
      <c r="O75" s="3">
        <f t="shared" ref="O75" si="97">MAX(O66-O70-O74,0)</f>
        <v>129141.39494849424</v>
      </c>
      <c r="P75" s="3">
        <f t="shared" ref="P75" si="98">MAX(P66-P70-P74,0)</f>
        <v>109562.70218673314</v>
      </c>
      <c r="Q75" s="3">
        <f t="shared" ref="Q75" si="99">MAX(Q66-Q70-Q74,0)</f>
        <v>89124.504812730724</v>
      </c>
      <c r="R75" s="3">
        <f t="shared" ref="R75" si="100">MAX(R66-R70-R74,0)</f>
        <v>67789.070574009602</v>
      </c>
      <c r="S75" s="3">
        <f t="shared" ref="S75" si="101">MAX(S66-S70-S74,0)</f>
        <v>45517.010772208625</v>
      </c>
      <c r="T75" s="3">
        <f t="shared" ref="T75" si="102">MAX(T66-T70-T74,0)</f>
        <v>22267.207545108584</v>
      </c>
      <c r="U75" s="3">
        <f t="shared" ref="U75" si="103">MAX(U66-U70-U74,0)</f>
        <v>0</v>
      </c>
      <c r="V75" s="3">
        <f t="shared" ref="V75" si="104">MAX(V66-V70-V74,0)</f>
        <v>0</v>
      </c>
      <c r="W75" s="3">
        <f t="shared" ref="W75" si="105">MAX(W66-W70-W74,0)</f>
        <v>0</v>
      </c>
      <c r="X75" s="3">
        <f t="shared" ref="X75" si="106">MAX(X66-X70-X74,0)</f>
        <v>0</v>
      </c>
      <c r="Y75" s="3">
        <f t="shared" ref="Y75" si="107">MAX(Y66-Y70-Y74,0)</f>
        <v>0</v>
      </c>
      <c r="Z75" s="3">
        <f t="shared" ref="Z75" si="108">MAX(Z66-Z70-Z74,0)</f>
        <v>0</v>
      </c>
      <c r="AA75" s="3">
        <f t="shared" ref="AA75" si="109">MAX(AA66-AA70-AA74,0)</f>
        <v>0</v>
      </c>
      <c r="AB75" s="3">
        <f t="shared" ref="AB75" si="110">MAX(AB66-AB70-AB74,0)</f>
        <v>0</v>
      </c>
      <c r="AC75" s="3">
        <f t="shared" ref="AC75" si="111">MAX(AC66-AC70-AC74,0)</f>
        <v>0</v>
      </c>
      <c r="AD75" s="3">
        <f t="shared" ref="AD75" si="112">MAX(AD66-AD70-AD74,0)</f>
        <v>0</v>
      </c>
      <c r="AE75" s="3">
        <f t="shared" ref="AE75" si="113">MAX(AE66-AE70-AE74,0)</f>
        <v>0</v>
      </c>
      <c r="AF75" s="3">
        <f t="shared" ref="AF75:AP75" si="114">MAX(AF66-AF70-AF74,0)</f>
        <v>0</v>
      </c>
      <c r="AG75" s="3">
        <f t="shared" si="114"/>
        <v>0</v>
      </c>
      <c r="AH75" s="3">
        <f t="shared" si="114"/>
        <v>0</v>
      </c>
      <c r="AI75" s="3">
        <f t="shared" si="114"/>
        <v>0</v>
      </c>
      <c r="AJ75" s="3">
        <f t="shared" si="114"/>
        <v>0</v>
      </c>
      <c r="AK75" s="3">
        <f t="shared" si="114"/>
        <v>0</v>
      </c>
      <c r="AL75" s="3">
        <f t="shared" si="114"/>
        <v>0</v>
      </c>
      <c r="AM75" s="3">
        <f t="shared" si="114"/>
        <v>0</v>
      </c>
      <c r="AN75" s="3">
        <f t="shared" si="114"/>
        <v>0</v>
      </c>
      <c r="AO75" s="3">
        <f t="shared" si="114"/>
        <v>0</v>
      </c>
      <c r="AP75" s="71">
        <f t="shared" si="114"/>
        <v>0</v>
      </c>
    </row>
    <row r="76" spans="2:42" ht="15" thickBot="1">
      <c r="B76" s="31" t="s">
        <v>1</v>
      </c>
      <c r="C76" s="23">
        <f>C73/12</f>
        <v>2104</v>
      </c>
      <c r="D76" s="23">
        <f t="shared" ref="D76:AF76" si="115">D73/12</f>
        <v>2104</v>
      </c>
      <c r="E76" s="23">
        <f t="shared" si="115"/>
        <v>2104</v>
      </c>
      <c r="F76" s="23">
        <f t="shared" si="115"/>
        <v>2104</v>
      </c>
      <c r="G76" s="23">
        <f t="shared" si="115"/>
        <v>2104</v>
      </c>
      <c r="H76" s="23">
        <f t="shared" si="115"/>
        <v>2104</v>
      </c>
      <c r="I76" s="23">
        <f t="shared" si="115"/>
        <v>2104</v>
      </c>
      <c r="J76" s="23">
        <f t="shared" si="115"/>
        <v>2104</v>
      </c>
      <c r="K76" s="23">
        <f t="shared" si="115"/>
        <v>2104</v>
      </c>
      <c r="L76" s="23">
        <f t="shared" si="115"/>
        <v>2104</v>
      </c>
      <c r="M76" s="23">
        <f t="shared" si="115"/>
        <v>2104</v>
      </c>
      <c r="N76" s="23">
        <f t="shared" si="115"/>
        <v>2104</v>
      </c>
      <c r="O76" s="23">
        <f t="shared" si="115"/>
        <v>2104</v>
      </c>
      <c r="P76" s="23">
        <f t="shared" si="115"/>
        <v>2104</v>
      </c>
      <c r="Q76" s="23">
        <f t="shared" si="115"/>
        <v>2104</v>
      </c>
      <c r="R76" s="23">
        <f t="shared" si="115"/>
        <v>2104</v>
      </c>
      <c r="S76" s="23">
        <f t="shared" si="115"/>
        <v>2104</v>
      </c>
      <c r="T76" s="23">
        <f t="shared" si="115"/>
        <v>2104</v>
      </c>
      <c r="U76" s="23">
        <f t="shared" si="115"/>
        <v>1937.0614963615708</v>
      </c>
      <c r="V76" s="23">
        <f t="shared" si="115"/>
        <v>0</v>
      </c>
      <c r="W76" s="23">
        <f t="shared" si="115"/>
        <v>0</v>
      </c>
      <c r="X76" s="23">
        <f t="shared" si="115"/>
        <v>0</v>
      </c>
      <c r="Y76" s="23">
        <f t="shared" si="115"/>
        <v>0</v>
      </c>
      <c r="Z76" s="23">
        <f t="shared" si="115"/>
        <v>0</v>
      </c>
      <c r="AA76" s="23">
        <f t="shared" si="115"/>
        <v>0</v>
      </c>
      <c r="AB76" s="23">
        <f t="shared" si="115"/>
        <v>0</v>
      </c>
      <c r="AC76" s="23">
        <f t="shared" si="115"/>
        <v>0</v>
      </c>
      <c r="AD76" s="23">
        <f t="shared" si="115"/>
        <v>0</v>
      </c>
      <c r="AE76" s="23">
        <f t="shared" si="115"/>
        <v>0</v>
      </c>
      <c r="AF76" s="23">
        <f t="shared" si="115"/>
        <v>0</v>
      </c>
      <c r="AG76" s="23">
        <f t="shared" ref="AG76:AP76" si="116">AG73/12</f>
        <v>0</v>
      </c>
      <c r="AH76" s="23">
        <f t="shared" si="116"/>
        <v>0</v>
      </c>
      <c r="AI76" s="23">
        <f t="shared" si="116"/>
        <v>0</v>
      </c>
      <c r="AJ76" s="23">
        <f t="shared" si="116"/>
        <v>0</v>
      </c>
      <c r="AK76" s="23">
        <f t="shared" si="116"/>
        <v>0</v>
      </c>
      <c r="AL76" s="23">
        <f t="shared" si="116"/>
        <v>0</v>
      </c>
      <c r="AM76" s="23">
        <f t="shared" si="116"/>
        <v>0</v>
      </c>
      <c r="AN76" s="23">
        <f t="shared" si="116"/>
        <v>0</v>
      </c>
      <c r="AO76" s="23">
        <f t="shared" si="116"/>
        <v>0</v>
      </c>
      <c r="AP76" s="73">
        <f t="shared" si="116"/>
        <v>0</v>
      </c>
    </row>
    <row r="77" spans="2:42" ht="39" customHeight="1" thickBot="1">
      <c r="C77" s="4"/>
    </row>
    <row r="78" spans="2:42" ht="16.5" thickBot="1">
      <c r="B78" s="103" t="s">
        <v>61</v>
      </c>
      <c r="C78" s="104"/>
    </row>
    <row r="79" spans="2:42" ht="15" thickBot="1">
      <c r="B79" s="21" t="s">
        <v>7</v>
      </c>
      <c r="C79" s="22" t="s">
        <v>24</v>
      </c>
      <c r="D79" s="22" t="s">
        <v>25</v>
      </c>
      <c r="E79" s="22" t="s">
        <v>26</v>
      </c>
      <c r="F79" s="22" t="s">
        <v>27</v>
      </c>
      <c r="G79" s="22" t="s">
        <v>28</v>
      </c>
      <c r="H79" s="22" t="s">
        <v>29</v>
      </c>
      <c r="I79" s="22" t="s">
        <v>30</v>
      </c>
      <c r="J79" s="22" t="s">
        <v>31</v>
      </c>
      <c r="K79" s="22" t="s">
        <v>32</v>
      </c>
      <c r="L79" s="22" t="s">
        <v>33</v>
      </c>
      <c r="M79" s="22" t="s">
        <v>34</v>
      </c>
      <c r="N79" s="22" t="s">
        <v>35</v>
      </c>
      <c r="O79" s="22" t="s">
        <v>36</v>
      </c>
      <c r="P79" s="22" t="s">
        <v>37</v>
      </c>
      <c r="Q79" s="22" t="s">
        <v>38</v>
      </c>
      <c r="R79" s="22" t="s">
        <v>39</v>
      </c>
      <c r="S79" s="22" t="s">
        <v>40</v>
      </c>
      <c r="T79" s="22" t="s">
        <v>41</v>
      </c>
      <c r="U79" s="22" t="s">
        <v>42</v>
      </c>
      <c r="V79" s="22" t="s">
        <v>43</v>
      </c>
      <c r="W79" s="22" t="s">
        <v>44</v>
      </c>
      <c r="X79" s="22" t="s">
        <v>45</v>
      </c>
      <c r="Y79" s="22" t="s">
        <v>46</v>
      </c>
      <c r="Z79" s="22" t="s">
        <v>47</v>
      </c>
      <c r="AA79" s="22" t="s">
        <v>48</v>
      </c>
      <c r="AB79" s="22" t="s">
        <v>49</v>
      </c>
      <c r="AC79" s="22" t="s">
        <v>50</v>
      </c>
      <c r="AD79" s="22" t="s">
        <v>51</v>
      </c>
      <c r="AE79" s="22" t="s">
        <v>52</v>
      </c>
      <c r="AF79" s="22" t="s">
        <v>53</v>
      </c>
      <c r="AG79" s="22" t="s">
        <v>100</v>
      </c>
      <c r="AH79" s="22" t="s">
        <v>101</v>
      </c>
      <c r="AI79" s="22" t="s">
        <v>102</v>
      </c>
      <c r="AJ79" s="22" t="s">
        <v>103</v>
      </c>
      <c r="AK79" s="22" t="s">
        <v>104</v>
      </c>
      <c r="AL79" s="22" t="s">
        <v>105</v>
      </c>
      <c r="AM79" s="22" t="s">
        <v>106</v>
      </c>
      <c r="AN79" s="22" t="s">
        <v>107</v>
      </c>
      <c r="AO79" s="22" t="s">
        <v>108</v>
      </c>
      <c r="AP79" s="70" t="s">
        <v>109</v>
      </c>
    </row>
    <row r="80" spans="2:42">
      <c r="B80" s="24" t="s">
        <v>16</v>
      </c>
      <c r="C80" s="3">
        <f>C37*30%</f>
        <v>120000</v>
      </c>
      <c r="D80" s="3">
        <f>C80</f>
        <v>120000</v>
      </c>
      <c r="E80" s="3">
        <f>D80</f>
        <v>120000</v>
      </c>
      <c r="F80" s="3">
        <f t="shared" ref="F80:AF80" si="117">E80</f>
        <v>120000</v>
      </c>
      <c r="G80" s="3">
        <f t="shared" si="117"/>
        <v>120000</v>
      </c>
      <c r="H80" s="3">
        <f t="shared" si="117"/>
        <v>120000</v>
      </c>
      <c r="I80" s="3">
        <f t="shared" si="117"/>
        <v>120000</v>
      </c>
      <c r="J80" s="3">
        <f t="shared" si="117"/>
        <v>120000</v>
      </c>
      <c r="K80" s="3">
        <f>J80</f>
        <v>120000</v>
      </c>
      <c r="L80" s="3">
        <f t="shared" si="117"/>
        <v>120000</v>
      </c>
      <c r="M80" s="3">
        <f t="shared" si="117"/>
        <v>120000</v>
      </c>
      <c r="N80" s="3">
        <f t="shared" si="117"/>
        <v>120000</v>
      </c>
      <c r="O80" s="3">
        <f t="shared" si="117"/>
        <v>120000</v>
      </c>
      <c r="P80" s="3">
        <f t="shared" si="117"/>
        <v>120000</v>
      </c>
      <c r="Q80" s="3">
        <f t="shared" si="117"/>
        <v>120000</v>
      </c>
      <c r="R80" s="3">
        <f t="shared" si="117"/>
        <v>120000</v>
      </c>
      <c r="S80" s="3">
        <f t="shared" si="117"/>
        <v>120000</v>
      </c>
      <c r="T80" s="3">
        <f t="shared" si="117"/>
        <v>120000</v>
      </c>
      <c r="U80" s="3">
        <f t="shared" si="117"/>
        <v>120000</v>
      </c>
      <c r="V80" s="3">
        <f t="shared" si="117"/>
        <v>120000</v>
      </c>
      <c r="W80" s="3">
        <f t="shared" si="117"/>
        <v>120000</v>
      </c>
      <c r="X80" s="3">
        <f t="shared" si="117"/>
        <v>120000</v>
      </c>
      <c r="Y80" s="3">
        <f t="shared" si="117"/>
        <v>120000</v>
      </c>
      <c r="Z80" s="3">
        <f t="shared" si="117"/>
        <v>120000</v>
      </c>
      <c r="AA80" s="3">
        <f t="shared" si="117"/>
        <v>120000</v>
      </c>
      <c r="AB80" s="3">
        <f t="shared" si="117"/>
        <v>120000</v>
      </c>
      <c r="AC80" s="3">
        <f t="shared" si="117"/>
        <v>120000</v>
      </c>
      <c r="AD80" s="3">
        <f t="shared" si="117"/>
        <v>120000</v>
      </c>
      <c r="AE80" s="3">
        <f t="shared" si="117"/>
        <v>120000</v>
      </c>
      <c r="AF80" s="3">
        <f t="shared" si="117"/>
        <v>120000</v>
      </c>
      <c r="AG80" s="3">
        <f t="shared" ref="AG80:AG81" si="118">AF80</f>
        <v>120000</v>
      </c>
      <c r="AH80" s="3">
        <f t="shared" ref="AH80:AH81" si="119">AG80</f>
        <v>120000</v>
      </c>
      <c r="AI80" s="3">
        <f t="shared" ref="AI80:AI81" si="120">AH80</f>
        <v>120000</v>
      </c>
      <c r="AJ80" s="3">
        <f t="shared" ref="AJ80:AJ81" si="121">AI80</f>
        <v>120000</v>
      </c>
      <c r="AK80" s="3">
        <f t="shared" ref="AK80:AK81" si="122">AJ80</f>
        <v>120000</v>
      </c>
      <c r="AL80" s="3">
        <f t="shared" ref="AL80:AL81" si="123">AK80</f>
        <v>120000</v>
      </c>
      <c r="AM80" s="3">
        <f t="shared" ref="AM80:AM81" si="124">AL80</f>
        <v>120000</v>
      </c>
      <c r="AN80" s="3">
        <f t="shared" ref="AN80:AN81" si="125">AM80</f>
        <v>120000</v>
      </c>
      <c r="AO80" s="3">
        <f t="shared" ref="AO80:AO81" si="126">AN80</f>
        <v>120000</v>
      </c>
      <c r="AP80" s="71">
        <f t="shared" ref="AP80:AP81" si="127">AO80</f>
        <v>120000</v>
      </c>
    </row>
    <row r="81" spans="2:42">
      <c r="B81" s="28" t="s">
        <v>17</v>
      </c>
      <c r="C81" s="5">
        <v>0.05</v>
      </c>
      <c r="D81" s="5">
        <f t="shared" ref="D81:AF81" si="128">C81</f>
        <v>0.05</v>
      </c>
      <c r="E81" s="5">
        <f>D81</f>
        <v>0.05</v>
      </c>
      <c r="F81" s="5">
        <f t="shared" si="128"/>
        <v>0.05</v>
      </c>
      <c r="G81" s="5">
        <f t="shared" si="128"/>
        <v>0.05</v>
      </c>
      <c r="H81" s="5">
        <f t="shared" si="128"/>
        <v>0.05</v>
      </c>
      <c r="I81" s="5">
        <f t="shared" si="128"/>
        <v>0.05</v>
      </c>
      <c r="J81" s="5">
        <f t="shared" si="128"/>
        <v>0.05</v>
      </c>
      <c r="K81" s="5">
        <f>J81</f>
        <v>0.05</v>
      </c>
      <c r="L81" s="5">
        <f t="shared" si="128"/>
        <v>0.05</v>
      </c>
      <c r="M81" s="5">
        <f t="shared" si="128"/>
        <v>0.05</v>
      </c>
      <c r="N81" s="5">
        <f t="shared" si="128"/>
        <v>0.05</v>
      </c>
      <c r="O81" s="5">
        <f t="shared" si="128"/>
        <v>0.05</v>
      </c>
      <c r="P81" s="5">
        <f t="shared" si="128"/>
        <v>0.05</v>
      </c>
      <c r="Q81" s="5">
        <f t="shared" si="128"/>
        <v>0.05</v>
      </c>
      <c r="R81" s="5">
        <f t="shared" si="128"/>
        <v>0.05</v>
      </c>
      <c r="S81" s="5">
        <f t="shared" si="128"/>
        <v>0.05</v>
      </c>
      <c r="T81" s="5">
        <f t="shared" si="128"/>
        <v>0.05</v>
      </c>
      <c r="U81" s="5">
        <f t="shared" si="128"/>
        <v>0.05</v>
      </c>
      <c r="V81" s="5">
        <f t="shared" si="128"/>
        <v>0.05</v>
      </c>
      <c r="W81" s="5">
        <f t="shared" si="128"/>
        <v>0.05</v>
      </c>
      <c r="X81" s="5">
        <f t="shared" si="128"/>
        <v>0.05</v>
      </c>
      <c r="Y81" s="5">
        <f t="shared" si="128"/>
        <v>0.05</v>
      </c>
      <c r="Z81" s="5">
        <f t="shared" si="128"/>
        <v>0.05</v>
      </c>
      <c r="AA81" s="5">
        <f t="shared" si="128"/>
        <v>0.05</v>
      </c>
      <c r="AB81" s="5">
        <f t="shared" si="128"/>
        <v>0.05</v>
      </c>
      <c r="AC81" s="5">
        <f t="shared" si="128"/>
        <v>0.05</v>
      </c>
      <c r="AD81" s="5">
        <f t="shared" si="128"/>
        <v>0.05</v>
      </c>
      <c r="AE81" s="5">
        <f t="shared" si="128"/>
        <v>0.05</v>
      </c>
      <c r="AF81" s="5">
        <f t="shared" si="128"/>
        <v>0.05</v>
      </c>
      <c r="AG81" s="5">
        <f t="shared" si="118"/>
        <v>0.05</v>
      </c>
      <c r="AH81" s="5">
        <f t="shared" si="119"/>
        <v>0.05</v>
      </c>
      <c r="AI81" s="5">
        <f t="shared" si="120"/>
        <v>0.05</v>
      </c>
      <c r="AJ81" s="5">
        <f t="shared" si="121"/>
        <v>0.05</v>
      </c>
      <c r="AK81" s="5">
        <f t="shared" si="122"/>
        <v>0.05</v>
      </c>
      <c r="AL81" s="5">
        <f t="shared" si="123"/>
        <v>0.05</v>
      </c>
      <c r="AM81" s="5">
        <f t="shared" si="124"/>
        <v>0.05</v>
      </c>
      <c r="AN81" s="5">
        <f t="shared" si="125"/>
        <v>0.05</v>
      </c>
      <c r="AO81" s="5">
        <f t="shared" si="126"/>
        <v>0.05</v>
      </c>
      <c r="AP81" s="74">
        <f t="shared" si="127"/>
        <v>0.05</v>
      </c>
    </row>
    <row r="82" spans="2:42">
      <c r="B82" s="28" t="s">
        <v>18</v>
      </c>
      <c r="C82" s="3">
        <f>C81*C80</f>
        <v>6000</v>
      </c>
      <c r="D82" s="3">
        <f t="shared" ref="D82:AF82" si="129">MIN(D81*D80,D80-C84)</f>
        <v>6000</v>
      </c>
      <c r="E82" s="3">
        <f>MIN(E81*E80,E80-D84)</f>
        <v>6000</v>
      </c>
      <c r="F82" s="3">
        <f t="shared" si="129"/>
        <v>6000</v>
      </c>
      <c r="G82" s="3">
        <f t="shared" si="129"/>
        <v>6000</v>
      </c>
      <c r="H82" s="3">
        <f t="shared" si="129"/>
        <v>6000</v>
      </c>
      <c r="I82" s="3">
        <f t="shared" si="129"/>
        <v>6000</v>
      </c>
      <c r="J82" s="3">
        <f t="shared" si="129"/>
        <v>6000</v>
      </c>
      <c r="K82" s="3">
        <f>MIN(K81*K80,K80-J84)</f>
        <v>6000</v>
      </c>
      <c r="L82" s="3">
        <f t="shared" si="129"/>
        <v>6000</v>
      </c>
      <c r="M82" s="3">
        <f t="shared" si="129"/>
        <v>6000</v>
      </c>
      <c r="N82" s="3">
        <f t="shared" si="129"/>
        <v>6000</v>
      </c>
      <c r="O82" s="3">
        <f t="shared" si="129"/>
        <v>6000</v>
      </c>
      <c r="P82" s="3">
        <f t="shared" si="129"/>
        <v>6000</v>
      </c>
      <c r="Q82" s="3">
        <f t="shared" si="129"/>
        <v>6000</v>
      </c>
      <c r="R82" s="3">
        <f t="shared" si="129"/>
        <v>6000</v>
      </c>
      <c r="S82" s="3">
        <f t="shared" si="129"/>
        <v>6000</v>
      </c>
      <c r="T82" s="3">
        <f t="shared" si="129"/>
        <v>6000</v>
      </c>
      <c r="U82" s="3">
        <f t="shared" si="129"/>
        <v>6000</v>
      </c>
      <c r="V82" s="3">
        <f t="shared" si="129"/>
        <v>6000</v>
      </c>
      <c r="W82" s="3">
        <f t="shared" si="129"/>
        <v>0</v>
      </c>
      <c r="X82" s="3">
        <f t="shared" si="129"/>
        <v>0</v>
      </c>
      <c r="Y82" s="3">
        <f t="shared" si="129"/>
        <v>0</v>
      </c>
      <c r="Z82" s="3">
        <f t="shared" si="129"/>
        <v>0</v>
      </c>
      <c r="AA82" s="3">
        <f t="shared" si="129"/>
        <v>0</v>
      </c>
      <c r="AB82" s="3">
        <f t="shared" si="129"/>
        <v>0</v>
      </c>
      <c r="AC82" s="3">
        <f t="shared" si="129"/>
        <v>0</v>
      </c>
      <c r="AD82" s="3">
        <f t="shared" si="129"/>
        <v>0</v>
      </c>
      <c r="AE82" s="3">
        <f t="shared" si="129"/>
        <v>0</v>
      </c>
      <c r="AF82" s="3">
        <f t="shared" si="129"/>
        <v>0</v>
      </c>
      <c r="AG82" s="3">
        <f t="shared" ref="AG82" si="130">MIN(AG81*AG80,AG80-AF84)</f>
        <v>0</v>
      </c>
      <c r="AH82" s="3">
        <f t="shared" ref="AH82" si="131">MIN(AH81*AH80,AH80-AG84)</f>
        <v>0</v>
      </c>
      <c r="AI82" s="3">
        <f t="shared" ref="AI82" si="132">MIN(AI81*AI80,AI80-AH84)</f>
        <v>0</v>
      </c>
      <c r="AJ82" s="3">
        <f t="shared" ref="AJ82" si="133">MIN(AJ81*AJ80,AJ80-AI84)</f>
        <v>0</v>
      </c>
      <c r="AK82" s="3">
        <f t="shared" ref="AK82" si="134">MIN(AK81*AK80,AK80-AJ84)</f>
        <v>0</v>
      </c>
      <c r="AL82" s="3">
        <f t="shared" ref="AL82" si="135">MIN(AL81*AL80,AL80-AK84)</f>
        <v>0</v>
      </c>
      <c r="AM82" s="3">
        <f t="shared" ref="AM82" si="136">MIN(AM81*AM80,AM80-AL84)</f>
        <v>0</v>
      </c>
      <c r="AN82" s="3">
        <f t="shared" ref="AN82" si="137">MIN(AN81*AN80,AN80-AM84)</f>
        <v>0</v>
      </c>
      <c r="AO82" s="3">
        <f t="shared" ref="AO82" si="138">MIN(AO81*AO80,AO80-AN84)</f>
        <v>0</v>
      </c>
      <c r="AP82" s="71">
        <f t="shared" ref="AP82" si="139">MIN(AP81*AP80,AP80-AO84)</f>
        <v>0</v>
      </c>
    </row>
    <row r="83" spans="2:42">
      <c r="B83" s="28" t="s">
        <v>19</v>
      </c>
      <c r="C83" s="6">
        <f>C82/12</f>
        <v>500</v>
      </c>
      <c r="D83" s="3">
        <f>D82/12</f>
        <v>500</v>
      </c>
      <c r="E83" s="3">
        <f t="shared" ref="E83:AF83" si="140">E82/12</f>
        <v>500</v>
      </c>
      <c r="F83" s="3">
        <f t="shared" si="140"/>
        <v>500</v>
      </c>
      <c r="G83" s="3">
        <f t="shared" si="140"/>
        <v>500</v>
      </c>
      <c r="H83" s="3">
        <f t="shared" si="140"/>
        <v>500</v>
      </c>
      <c r="I83" s="3">
        <f t="shared" si="140"/>
        <v>500</v>
      </c>
      <c r="J83" s="3">
        <f t="shared" si="140"/>
        <v>500</v>
      </c>
      <c r="K83" s="3">
        <f t="shared" si="140"/>
        <v>500</v>
      </c>
      <c r="L83" s="3">
        <f t="shared" si="140"/>
        <v>500</v>
      </c>
      <c r="M83" s="3">
        <f t="shared" si="140"/>
        <v>500</v>
      </c>
      <c r="N83" s="3">
        <f t="shared" si="140"/>
        <v>500</v>
      </c>
      <c r="O83" s="3">
        <f t="shared" si="140"/>
        <v>500</v>
      </c>
      <c r="P83" s="3">
        <f t="shared" si="140"/>
        <v>500</v>
      </c>
      <c r="Q83" s="3">
        <f t="shared" si="140"/>
        <v>500</v>
      </c>
      <c r="R83" s="3">
        <f t="shared" si="140"/>
        <v>500</v>
      </c>
      <c r="S83" s="3">
        <f t="shared" si="140"/>
        <v>500</v>
      </c>
      <c r="T83" s="3">
        <f t="shared" si="140"/>
        <v>500</v>
      </c>
      <c r="U83" s="3">
        <f t="shared" si="140"/>
        <v>500</v>
      </c>
      <c r="V83" s="3">
        <f t="shared" si="140"/>
        <v>500</v>
      </c>
      <c r="W83" s="3">
        <f t="shared" si="140"/>
        <v>0</v>
      </c>
      <c r="X83" s="3">
        <f t="shared" si="140"/>
        <v>0</v>
      </c>
      <c r="Y83" s="3">
        <f t="shared" si="140"/>
        <v>0</v>
      </c>
      <c r="Z83" s="3">
        <f t="shared" si="140"/>
        <v>0</v>
      </c>
      <c r="AA83" s="3">
        <f t="shared" si="140"/>
        <v>0</v>
      </c>
      <c r="AB83" s="3">
        <f t="shared" si="140"/>
        <v>0</v>
      </c>
      <c r="AC83" s="3">
        <f t="shared" si="140"/>
        <v>0</v>
      </c>
      <c r="AD83" s="3">
        <f t="shared" si="140"/>
        <v>0</v>
      </c>
      <c r="AE83" s="3">
        <f t="shared" si="140"/>
        <v>0</v>
      </c>
      <c r="AF83" s="3">
        <f t="shared" si="140"/>
        <v>0</v>
      </c>
      <c r="AG83" s="3">
        <f t="shared" ref="AG83:AP83" si="141">AG82/12</f>
        <v>0</v>
      </c>
      <c r="AH83" s="3">
        <f t="shared" si="141"/>
        <v>0</v>
      </c>
      <c r="AI83" s="3">
        <f t="shared" si="141"/>
        <v>0</v>
      </c>
      <c r="AJ83" s="3">
        <f t="shared" si="141"/>
        <v>0</v>
      </c>
      <c r="AK83" s="3">
        <f t="shared" si="141"/>
        <v>0</v>
      </c>
      <c r="AL83" s="3">
        <f t="shared" si="141"/>
        <v>0</v>
      </c>
      <c r="AM83" s="3">
        <f t="shared" si="141"/>
        <v>0</v>
      </c>
      <c r="AN83" s="3">
        <f t="shared" si="141"/>
        <v>0</v>
      </c>
      <c r="AO83" s="3">
        <f t="shared" si="141"/>
        <v>0</v>
      </c>
      <c r="AP83" s="71">
        <f t="shared" si="141"/>
        <v>0</v>
      </c>
    </row>
    <row r="84" spans="2:42" ht="15" thickBot="1">
      <c r="B84" s="29" t="s">
        <v>15</v>
      </c>
      <c r="C84" s="23">
        <f>C82</f>
        <v>6000</v>
      </c>
      <c r="D84" s="23">
        <f t="shared" ref="D84:AF84" si="142">C84+D82</f>
        <v>12000</v>
      </c>
      <c r="E84" s="23">
        <f>D84+E82</f>
        <v>18000</v>
      </c>
      <c r="F84" s="23">
        <f t="shared" si="142"/>
        <v>24000</v>
      </c>
      <c r="G84" s="23">
        <f t="shared" si="142"/>
        <v>30000</v>
      </c>
      <c r="H84" s="23">
        <f t="shared" si="142"/>
        <v>36000</v>
      </c>
      <c r="I84" s="23">
        <f t="shared" si="142"/>
        <v>42000</v>
      </c>
      <c r="J84" s="23">
        <f t="shared" si="142"/>
        <v>48000</v>
      </c>
      <c r="K84" s="23">
        <f>J84+K82</f>
        <v>54000</v>
      </c>
      <c r="L84" s="23">
        <f t="shared" si="142"/>
        <v>60000</v>
      </c>
      <c r="M84" s="23">
        <f t="shared" si="142"/>
        <v>66000</v>
      </c>
      <c r="N84" s="23">
        <f t="shared" si="142"/>
        <v>72000</v>
      </c>
      <c r="O84" s="23">
        <f t="shared" si="142"/>
        <v>78000</v>
      </c>
      <c r="P84" s="23">
        <f t="shared" si="142"/>
        <v>84000</v>
      </c>
      <c r="Q84" s="23">
        <f t="shared" si="142"/>
        <v>90000</v>
      </c>
      <c r="R84" s="23">
        <f t="shared" si="142"/>
        <v>96000</v>
      </c>
      <c r="S84" s="23">
        <f t="shared" si="142"/>
        <v>102000</v>
      </c>
      <c r="T84" s="23">
        <f t="shared" si="142"/>
        <v>108000</v>
      </c>
      <c r="U84" s="23">
        <f t="shared" si="142"/>
        <v>114000</v>
      </c>
      <c r="V84" s="23">
        <f t="shared" si="142"/>
        <v>120000</v>
      </c>
      <c r="W84" s="23">
        <f t="shared" si="142"/>
        <v>120000</v>
      </c>
      <c r="X84" s="23">
        <f t="shared" si="142"/>
        <v>120000</v>
      </c>
      <c r="Y84" s="23">
        <f t="shared" si="142"/>
        <v>120000</v>
      </c>
      <c r="Z84" s="23">
        <f t="shared" si="142"/>
        <v>120000</v>
      </c>
      <c r="AA84" s="23">
        <f t="shared" si="142"/>
        <v>120000</v>
      </c>
      <c r="AB84" s="23">
        <f t="shared" si="142"/>
        <v>120000</v>
      </c>
      <c r="AC84" s="23">
        <f t="shared" si="142"/>
        <v>120000</v>
      </c>
      <c r="AD84" s="23">
        <f t="shared" si="142"/>
        <v>120000</v>
      </c>
      <c r="AE84" s="23">
        <f t="shared" si="142"/>
        <v>120000</v>
      </c>
      <c r="AF84" s="23">
        <f t="shared" si="142"/>
        <v>120000</v>
      </c>
      <c r="AG84" s="23">
        <f t="shared" ref="AG84" si="143">AF84+AG82</f>
        <v>120000</v>
      </c>
      <c r="AH84" s="23">
        <f t="shared" ref="AH84" si="144">AG84+AH82</f>
        <v>120000</v>
      </c>
      <c r="AI84" s="23">
        <f t="shared" ref="AI84" si="145">AH84+AI82</f>
        <v>120000</v>
      </c>
      <c r="AJ84" s="23">
        <f t="shared" ref="AJ84" si="146">AI84+AJ82</f>
        <v>120000</v>
      </c>
      <c r="AK84" s="23">
        <f t="shared" ref="AK84" si="147">AJ84+AK82</f>
        <v>120000</v>
      </c>
      <c r="AL84" s="23">
        <f t="shared" ref="AL84" si="148">AK84+AL82</f>
        <v>120000</v>
      </c>
      <c r="AM84" s="23">
        <f t="shared" ref="AM84" si="149">AL84+AM82</f>
        <v>120000</v>
      </c>
      <c r="AN84" s="23">
        <f t="shared" ref="AN84" si="150">AM84+AN82</f>
        <v>120000</v>
      </c>
      <c r="AO84" s="23">
        <f t="shared" ref="AO84" si="151">AN84+AO82</f>
        <v>120000</v>
      </c>
      <c r="AP84" s="73">
        <f t="shared" ref="AP84" si="152">AO84+AP82</f>
        <v>120000</v>
      </c>
    </row>
    <row r="85" spans="2:42" ht="39" customHeight="1" thickBot="1">
      <c r="C85" s="4"/>
    </row>
    <row r="86" spans="2:42" ht="16.5" thickBot="1">
      <c r="B86" s="103" t="s">
        <v>14</v>
      </c>
      <c r="C86" s="104"/>
    </row>
    <row r="87" spans="2:42" ht="15" thickBot="1">
      <c r="B87" s="21" t="s">
        <v>7</v>
      </c>
      <c r="C87" s="22" t="s">
        <v>24</v>
      </c>
      <c r="D87" s="22" t="s">
        <v>25</v>
      </c>
      <c r="E87" s="22" t="s">
        <v>26</v>
      </c>
      <c r="F87" s="22" t="s">
        <v>27</v>
      </c>
      <c r="G87" s="22" t="s">
        <v>28</v>
      </c>
      <c r="H87" s="22" t="s">
        <v>29</v>
      </c>
      <c r="I87" s="22" t="s">
        <v>30</v>
      </c>
      <c r="J87" s="22" t="s">
        <v>31</v>
      </c>
      <c r="K87" s="22" t="s">
        <v>32</v>
      </c>
      <c r="L87" s="22" t="s">
        <v>33</v>
      </c>
      <c r="M87" s="22" t="s">
        <v>34</v>
      </c>
      <c r="N87" s="22" t="s">
        <v>35</v>
      </c>
      <c r="O87" s="22" t="s">
        <v>36</v>
      </c>
      <c r="P87" s="22" t="s">
        <v>37</v>
      </c>
      <c r="Q87" s="22" t="s">
        <v>38</v>
      </c>
      <c r="R87" s="22" t="s">
        <v>39</v>
      </c>
      <c r="S87" s="22" t="s">
        <v>40</v>
      </c>
      <c r="T87" s="22" t="s">
        <v>41</v>
      </c>
      <c r="U87" s="22" t="s">
        <v>42</v>
      </c>
      <c r="V87" s="22" t="s">
        <v>43</v>
      </c>
      <c r="W87" s="22" t="s">
        <v>44</v>
      </c>
      <c r="X87" s="22" t="s">
        <v>45</v>
      </c>
      <c r="Y87" s="22" t="s">
        <v>46</v>
      </c>
      <c r="Z87" s="22" t="s">
        <v>47</v>
      </c>
      <c r="AA87" s="22" t="s">
        <v>48</v>
      </c>
      <c r="AB87" s="22" t="s">
        <v>49</v>
      </c>
      <c r="AC87" s="22" t="s">
        <v>50</v>
      </c>
      <c r="AD87" s="22" t="s">
        <v>51</v>
      </c>
      <c r="AE87" s="22" t="s">
        <v>52</v>
      </c>
      <c r="AF87" s="22" t="s">
        <v>53</v>
      </c>
      <c r="AG87" s="22" t="s">
        <v>100</v>
      </c>
      <c r="AH87" s="22" t="s">
        <v>101</v>
      </c>
      <c r="AI87" s="22" t="s">
        <v>102</v>
      </c>
      <c r="AJ87" s="22" t="s">
        <v>103</v>
      </c>
      <c r="AK87" s="22" t="s">
        <v>104</v>
      </c>
      <c r="AL87" s="22" t="s">
        <v>105</v>
      </c>
      <c r="AM87" s="22" t="s">
        <v>106</v>
      </c>
      <c r="AN87" s="22" t="s">
        <v>107</v>
      </c>
      <c r="AO87" s="22" t="s">
        <v>108</v>
      </c>
      <c r="AP87" s="70" t="s">
        <v>109</v>
      </c>
    </row>
    <row r="88" spans="2:42">
      <c r="B88" s="24" t="s">
        <v>55</v>
      </c>
      <c r="C88" s="3">
        <f t="shared" ref="C88:AP88" si="153">C51</f>
        <v>35750</v>
      </c>
      <c r="D88" s="3">
        <f t="shared" si="153"/>
        <v>35750</v>
      </c>
      <c r="E88" s="3">
        <f t="shared" si="153"/>
        <v>35750</v>
      </c>
      <c r="F88" s="3">
        <f t="shared" si="153"/>
        <v>35750</v>
      </c>
      <c r="G88" s="3">
        <f t="shared" si="153"/>
        <v>35750</v>
      </c>
      <c r="H88" s="3">
        <f t="shared" si="153"/>
        <v>35750</v>
      </c>
      <c r="I88" s="3">
        <f t="shared" si="153"/>
        <v>35750</v>
      </c>
      <c r="J88" s="3">
        <f t="shared" si="153"/>
        <v>35750</v>
      </c>
      <c r="K88" s="3">
        <f t="shared" si="153"/>
        <v>35750</v>
      </c>
      <c r="L88" s="3">
        <f t="shared" si="153"/>
        <v>35750</v>
      </c>
      <c r="M88" s="3">
        <f t="shared" si="153"/>
        <v>35750</v>
      </c>
      <c r="N88" s="3">
        <f t="shared" si="153"/>
        <v>35750</v>
      </c>
      <c r="O88" s="3">
        <f t="shared" si="153"/>
        <v>35750</v>
      </c>
      <c r="P88" s="3">
        <f t="shared" si="153"/>
        <v>35750</v>
      </c>
      <c r="Q88" s="3">
        <f t="shared" si="153"/>
        <v>35750</v>
      </c>
      <c r="R88" s="3">
        <f t="shared" si="153"/>
        <v>35750</v>
      </c>
      <c r="S88" s="3">
        <f t="shared" si="153"/>
        <v>35750</v>
      </c>
      <c r="T88" s="3">
        <f t="shared" si="153"/>
        <v>35750</v>
      </c>
      <c r="U88" s="3">
        <f t="shared" si="153"/>
        <v>35750</v>
      </c>
      <c r="V88" s="3">
        <f t="shared" si="153"/>
        <v>35750</v>
      </c>
      <c r="W88" s="3">
        <f t="shared" si="153"/>
        <v>32175</v>
      </c>
      <c r="X88" s="3">
        <f t="shared" si="153"/>
        <v>32175</v>
      </c>
      <c r="Y88" s="3">
        <f t="shared" si="153"/>
        <v>32175</v>
      </c>
      <c r="Z88" s="3">
        <f t="shared" si="153"/>
        <v>32175</v>
      </c>
      <c r="AA88" s="3">
        <f t="shared" si="153"/>
        <v>32175</v>
      </c>
      <c r="AB88" s="3">
        <f t="shared" si="153"/>
        <v>32175</v>
      </c>
      <c r="AC88" s="3">
        <f t="shared" si="153"/>
        <v>32175</v>
      </c>
      <c r="AD88" s="3">
        <f t="shared" si="153"/>
        <v>32175</v>
      </c>
      <c r="AE88" s="3">
        <f t="shared" si="153"/>
        <v>32175</v>
      </c>
      <c r="AF88" s="3">
        <f t="shared" si="153"/>
        <v>32175</v>
      </c>
      <c r="AG88" s="3">
        <f t="shared" si="153"/>
        <v>26812.5</v>
      </c>
      <c r="AH88" s="3">
        <f t="shared" si="153"/>
        <v>26812.5</v>
      </c>
      <c r="AI88" s="3">
        <f t="shared" si="153"/>
        <v>26812.5</v>
      </c>
      <c r="AJ88" s="3">
        <f t="shared" si="153"/>
        <v>26812.5</v>
      </c>
      <c r="AK88" s="3">
        <f t="shared" si="153"/>
        <v>26812.5</v>
      </c>
      <c r="AL88" s="3">
        <f t="shared" si="153"/>
        <v>26812.5</v>
      </c>
      <c r="AM88" s="3">
        <f t="shared" si="153"/>
        <v>26812.5</v>
      </c>
      <c r="AN88" s="3">
        <f t="shared" si="153"/>
        <v>26812.5</v>
      </c>
      <c r="AO88" s="3">
        <f t="shared" si="153"/>
        <v>26812.5</v>
      </c>
      <c r="AP88" s="71">
        <f t="shared" si="153"/>
        <v>26812.5</v>
      </c>
    </row>
    <row r="89" spans="2:42">
      <c r="B89" s="37" t="s">
        <v>65</v>
      </c>
      <c r="C89" s="38">
        <f t="shared" ref="C89:AF89" si="154">-C67</f>
        <v>-14048</v>
      </c>
      <c r="D89" s="38">
        <f t="shared" si="154"/>
        <v>-13556.32</v>
      </c>
      <c r="E89" s="38">
        <f t="shared" si="154"/>
        <v>-13043.055248000001</v>
      </c>
      <c r="F89" s="38">
        <f t="shared" si="154"/>
        <v>-12507.258173387201</v>
      </c>
      <c r="G89" s="38">
        <f t="shared" si="154"/>
        <v>-11947.939607198899</v>
      </c>
      <c r="H89" s="38">
        <f t="shared" si="154"/>
        <v>-11364.066955954931</v>
      </c>
      <c r="I89" s="38">
        <f t="shared" si="154"/>
        <v>-10754.562295321353</v>
      </c>
      <c r="J89" s="38">
        <f t="shared" si="154"/>
        <v>-10118.300380085961</v>
      </c>
      <c r="K89" s="38">
        <f t="shared" si="154"/>
        <v>-9454.1065667717357</v>
      </c>
      <c r="L89" s="38">
        <f t="shared" si="154"/>
        <v>-8760.7546450530153</v>
      </c>
      <c r="M89" s="38">
        <f t="shared" si="154"/>
        <v>-8036.9645739708412</v>
      </c>
      <c r="N89" s="38">
        <f t="shared" si="154"/>
        <v>-7281.4001187681615</v>
      </c>
      <c r="O89" s="38">
        <f t="shared" si="154"/>
        <v>-6492.666383982084</v>
      </c>
      <c r="P89" s="38">
        <f t="shared" si="154"/>
        <v>-5669.3072382388973</v>
      </c>
      <c r="Q89" s="38">
        <f t="shared" si="154"/>
        <v>-4809.802625997585</v>
      </c>
      <c r="R89" s="38">
        <f t="shared" si="154"/>
        <v>-3912.5657612788791</v>
      </c>
      <c r="S89" s="38">
        <f t="shared" si="154"/>
        <v>-2975.9401981990218</v>
      </c>
      <c r="T89" s="38">
        <f t="shared" si="154"/>
        <v>-1998.1967728999587</v>
      </c>
      <c r="U89" s="38">
        <f t="shared" si="154"/>
        <v>-977.53041123026685</v>
      </c>
      <c r="V89" s="38">
        <f t="shared" si="154"/>
        <v>0</v>
      </c>
      <c r="W89" s="38">
        <f t="shared" si="154"/>
        <v>0</v>
      </c>
      <c r="X89" s="38">
        <f t="shared" si="154"/>
        <v>0</v>
      </c>
      <c r="Y89" s="38">
        <f t="shared" si="154"/>
        <v>0</v>
      </c>
      <c r="Z89" s="38">
        <f t="shared" si="154"/>
        <v>0</v>
      </c>
      <c r="AA89" s="38">
        <f t="shared" si="154"/>
        <v>0</v>
      </c>
      <c r="AB89" s="38">
        <f t="shared" si="154"/>
        <v>0</v>
      </c>
      <c r="AC89" s="38">
        <f t="shared" si="154"/>
        <v>0</v>
      </c>
      <c r="AD89" s="38">
        <f t="shared" si="154"/>
        <v>0</v>
      </c>
      <c r="AE89" s="38">
        <f t="shared" si="154"/>
        <v>0</v>
      </c>
      <c r="AF89" s="38">
        <f t="shared" si="154"/>
        <v>0</v>
      </c>
      <c r="AG89" s="38">
        <f t="shared" ref="AG89:AP89" si="155">-AG67</f>
        <v>0</v>
      </c>
      <c r="AH89" s="38">
        <f t="shared" si="155"/>
        <v>0</v>
      </c>
      <c r="AI89" s="38">
        <f t="shared" si="155"/>
        <v>0</v>
      </c>
      <c r="AJ89" s="38">
        <f t="shared" si="155"/>
        <v>0</v>
      </c>
      <c r="AK89" s="38">
        <f t="shared" si="155"/>
        <v>0</v>
      </c>
      <c r="AL89" s="38">
        <f t="shared" si="155"/>
        <v>0</v>
      </c>
      <c r="AM89" s="38">
        <f t="shared" si="155"/>
        <v>0</v>
      </c>
      <c r="AN89" s="38">
        <f t="shared" si="155"/>
        <v>0</v>
      </c>
      <c r="AO89" s="38">
        <f t="shared" si="155"/>
        <v>0</v>
      </c>
      <c r="AP89" s="72">
        <f t="shared" si="155"/>
        <v>0</v>
      </c>
    </row>
    <row r="90" spans="2:42">
      <c r="B90" s="37" t="s">
        <v>63</v>
      </c>
      <c r="C90" s="38">
        <f t="shared" ref="C90:AP90" si="156">C53</f>
        <v>-6000</v>
      </c>
      <c r="D90" s="38">
        <f t="shared" si="156"/>
        <v>-6000</v>
      </c>
      <c r="E90" s="38">
        <f t="shared" si="156"/>
        <v>-6000</v>
      </c>
      <c r="F90" s="38">
        <f t="shared" si="156"/>
        <v>-6000</v>
      </c>
      <c r="G90" s="38">
        <f t="shared" si="156"/>
        <v>-6000</v>
      </c>
      <c r="H90" s="38">
        <f t="shared" si="156"/>
        <v>-6000</v>
      </c>
      <c r="I90" s="38">
        <f t="shared" si="156"/>
        <v>-6000</v>
      </c>
      <c r="J90" s="38">
        <f t="shared" si="156"/>
        <v>-6000</v>
      </c>
      <c r="K90" s="38">
        <f t="shared" si="156"/>
        <v>-6000</v>
      </c>
      <c r="L90" s="38">
        <f t="shared" si="156"/>
        <v>-6000</v>
      </c>
      <c r="M90" s="38">
        <f t="shared" si="156"/>
        <v>-6000</v>
      </c>
      <c r="N90" s="38">
        <f t="shared" si="156"/>
        <v>-6000</v>
      </c>
      <c r="O90" s="38">
        <f t="shared" si="156"/>
        <v>-6000</v>
      </c>
      <c r="P90" s="38">
        <f t="shared" si="156"/>
        <v>-6000</v>
      </c>
      <c r="Q90" s="38">
        <f t="shared" si="156"/>
        <v>-6000</v>
      </c>
      <c r="R90" s="38">
        <f t="shared" si="156"/>
        <v>-6000</v>
      </c>
      <c r="S90" s="38">
        <f t="shared" si="156"/>
        <v>-6000</v>
      </c>
      <c r="T90" s="38">
        <f t="shared" si="156"/>
        <v>-6000</v>
      </c>
      <c r="U90" s="38">
        <f t="shared" si="156"/>
        <v>-6000</v>
      </c>
      <c r="V90" s="38">
        <f t="shared" si="156"/>
        <v>-6000</v>
      </c>
      <c r="W90" s="38">
        <f t="shared" si="156"/>
        <v>-6000</v>
      </c>
      <c r="X90" s="38">
        <f t="shared" si="156"/>
        <v>-6000</v>
      </c>
      <c r="Y90" s="38">
        <f t="shared" si="156"/>
        <v>-6000</v>
      </c>
      <c r="Z90" s="38">
        <f t="shared" si="156"/>
        <v>-6000</v>
      </c>
      <c r="AA90" s="38">
        <f t="shared" si="156"/>
        <v>-6000</v>
      </c>
      <c r="AB90" s="38">
        <f t="shared" si="156"/>
        <v>-6000</v>
      </c>
      <c r="AC90" s="38">
        <f t="shared" si="156"/>
        <v>-6000</v>
      </c>
      <c r="AD90" s="38">
        <f t="shared" si="156"/>
        <v>-6000</v>
      </c>
      <c r="AE90" s="38">
        <f t="shared" si="156"/>
        <v>-6000</v>
      </c>
      <c r="AF90" s="38">
        <f t="shared" si="156"/>
        <v>-6000</v>
      </c>
      <c r="AG90" s="38">
        <f t="shared" si="156"/>
        <v>-6000</v>
      </c>
      <c r="AH90" s="38">
        <f t="shared" si="156"/>
        <v>-6000</v>
      </c>
      <c r="AI90" s="38">
        <f t="shared" si="156"/>
        <v>-6000</v>
      </c>
      <c r="AJ90" s="38">
        <f t="shared" si="156"/>
        <v>-6000</v>
      </c>
      <c r="AK90" s="38">
        <f t="shared" si="156"/>
        <v>-6000</v>
      </c>
      <c r="AL90" s="38">
        <f t="shared" si="156"/>
        <v>-6000</v>
      </c>
      <c r="AM90" s="38">
        <f t="shared" si="156"/>
        <v>-6000</v>
      </c>
      <c r="AN90" s="38">
        <f t="shared" si="156"/>
        <v>-6000</v>
      </c>
      <c r="AO90" s="38">
        <f t="shared" si="156"/>
        <v>-6000</v>
      </c>
      <c r="AP90" s="72">
        <f t="shared" si="156"/>
        <v>-6000</v>
      </c>
    </row>
    <row r="91" spans="2:42">
      <c r="B91" s="37" t="s">
        <v>66</v>
      </c>
      <c r="C91" s="38">
        <f>-C82</f>
        <v>-6000</v>
      </c>
      <c r="D91" s="38">
        <f t="shared" ref="D91:AF91" si="157">-D82</f>
        <v>-6000</v>
      </c>
      <c r="E91" s="38">
        <f t="shared" si="157"/>
        <v>-6000</v>
      </c>
      <c r="F91" s="38">
        <f t="shared" si="157"/>
        <v>-6000</v>
      </c>
      <c r="G91" s="38">
        <f t="shared" si="157"/>
        <v>-6000</v>
      </c>
      <c r="H91" s="38">
        <f t="shared" si="157"/>
        <v>-6000</v>
      </c>
      <c r="I91" s="38">
        <f t="shared" si="157"/>
        <v>-6000</v>
      </c>
      <c r="J91" s="38">
        <f t="shared" si="157"/>
        <v>-6000</v>
      </c>
      <c r="K91" s="38">
        <f t="shared" si="157"/>
        <v>-6000</v>
      </c>
      <c r="L91" s="38">
        <f t="shared" si="157"/>
        <v>-6000</v>
      </c>
      <c r="M91" s="38">
        <f t="shared" si="157"/>
        <v>-6000</v>
      </c>
      <c r="N91" s="38">
        <f t="shared" si="157"/>
        <v>-6000</v>
      </c>
      <c r="O91" s="38">
        <f t="shared" si="157"/>
        <v>-6000</v>
      </c>
      <c r="P91" s="38">
        <f t="shared" si="157"/>
        <v>-6000</v>
      </c>
      <c r="Q91" s="38">
        <f t="shared" si="157"/>
        <v>-6000</v>
      </c>
      <c r="R91" s="38">
        <f t="shared" si="157"/>
        <v>-6000</v>
      </c>
      <c r="S91" s="38">
        <f t="shared" si="157"/>
        <v>-6000</v>
      </c>
      <c r="T91" s="38">
        <f t="shared" si="157"/>
        <v>-6000</v>
      </c>
      <c r="U91" s="38">
        <f t="shared" si="157"/>
        <v>-6000</v>
      </c>
      <c r="V91" s="38">
        <f t="shared" si="157"/>
        <v>-6000</v>
      </c>
      <c r="W91" s="38">
        <f t="shared" si="157"/>
        <v>0</v>
      </c>
      <c r="X91" s="38">
        <f t="shared" si="157"/>
        <v>0</v>
      </c>
      <c r="Y91" s="38">
        <f t="shared" si="157"/>
        <v>0</v>
      </c>
      <c r="Z91" s="38">
        <f t="shared" si="157"/>
        <v>0</v>
      </c>
      <c r="AA91" s="38">
        <f t="shared" si="157"/>
        <v>0</v>
      </c>
      <c r="AB91" s="38">
        <f t="shared" si="157"/>
        <v>0</v>
      </c>
      <c r="AC91" s="38">
        <f t="shared" si="157"/>
        <v>0</v>
      </c>
      <c r="AD91" s="38">
        <f t="shared" si="157"/>
        <v>0</v>
      </c>
      <c r="AE91" s="38">
        <f t="shared" si="157"/>
        <v>0</v>
      </c>
      <c r="AF91" s="38">
        <f t="shared" si="157"/>
        <v>0</v>
      </c>
      <c r="AG91" s="38">
        <f t="shared" ref="AG91:AP91" si="158">-AG82</f>
        <v>0</v>
      </c>
      <c r="AH91" s="38">
        <f t="shared" si="158"/>
        <v>0</v>
      </c>
      <c r="AI91" s="38">
        <f t="shared" si="158"/>
        <v>0</v>
      </c>
      <c r="AJ91" s="38">
        <f t="shared" si="158"/>
        <v>0</v>
      </c>
      <c r="AK91" s="38">
        <f t="shared" si="158"/>
        <v>0</v>
      </c>
      <c r="AL91" s="38">
        <f t="shared" si="158"/>
        <v>0</v>
      </c>
      <c r="AM91" s="38">
        <f t="shared" si="158"/>
        <v>0</v>
      </c>
      <c r="AN91" s="38">
        <f t="shared" si="158"/>
        <v>0</v>
      </c>
      <c r="AO91" s="38">
        <f t="shared" si="158"/>
        <v>0</v>
      </c>
      <c r="AP91" s="72">
        <f t="shared" si="158"/>
        <v>0</v>
      </c>
    </row>
    <row r="92" spans="2:42">
      <c r="B92" s="37" t="s">
        <v>67</v>
      </c>
      <c r="C92" s="38">
        <f t="shared" ref="C92:AF92" si="159">C88+C89+C90+C91</f>
        <v>9702</v>
      </c>
      <c r="D92" s="38">
        <f t="shared" si="159"/>
        <v>10193.68</v>
      </c>
      <c r="E92" s="38">
        <f t="shared" si="159"/>
        <v>10706.944751999999</v>
      </c>
      <c r="F92" s="38">
        <f t="shared" si="159"/>
        <v>11242.741826612801</v>
      </c>
      <c r="G92" s="38">
        <f t="shared" si="159"/>
        <v>11802.060392801101</v>
      </c>
      <c r="H92" s="38">
        <f t="shared" si="159"/>
        <v>12385.933044045069</v>
      </c>
      <c r="I92" s="38">
        <f t="shared" si="159"/>
        <v>12995.437704678647</v>
      </c>
      <c r="J92" s="38">
        <f t="shared" si="159"/>
        <v>13631.699619914041</v>
      </c>
      <c r="K92" s="38">
        <f t="shared" si="159"/>
        <v>14295.893433228266</v>
      </c>
      <c r="L92" s="38">
        <f t="shared" si="159"/>
        <v>14989.245354946986</v>
      </c>
      <c r="M92" s="38">
        <f t="shared" si="159"/>
        <v>15713.035426029157</v>
      </c>
      <c r="N92" s="38">
        <f t="shared" si="159"/>
        <v>16468.599881231839</v>
      </c>
      <c r="O92" s="38">
        <f t="shared" si="159"/>
        <v>17257.333616017917</v>
      </c>
      <c r="P92" s="38">
        <f t="shared" si="159"/>
        <v>18080.692761761104</v>
      </c>
      <c r="Q92" s="38">
        <f t="shared" si="159"/>
        <v>18940.197374002415</v>
      </c>
      <c r="R92" s="38">
        <f t="shared" si="159"/>
        <v>19837.434238721122</v>
      </c>
      <c r="S92" s="38">
        <f t="shared" si="159"/>
        <v>20774.059801800977</v>
      </c>
      <c r="T92" s="38">
        <f t="shared" si="159"/>
        <v>21751.803227100041</v>
      </c>
      <c r="U92" s="38">
        <f t="shared" si="159"/>
        <v>22772.469588769731</v>
      </c>
      <c r="V92" s="38">
        <f t="shared" si="159"/>
        <v>23750</v>
      </c>
      <c r="W92" s="38">
        <f t="shared" si="159"/>
        <v>26175</v>
      </c>
      <c r="X92" s="38">
        <f t="shared" si="159"/>
        <v>26175</v>
      </c>
      <c r="Y92" s="38">
        <f t="shared" si="159"/>
        <v>26175</v>
      </c>
      <c r="Z92" s="38">
        <f t="shared" si="159"/>
        <v>26175</v>
      </c>
      <c r="AA92" s="38">
        <f t="shared" si="159"/>
        <v>26175</v>
      </c>
      <c r="AB92" s="38">
        <f t="shared" si="159"/>
        <v>26175</v>
      </c>
      <c r="AC92" s="38">
        <f t="shared" si="159"/>
        <v>26175</v>
      </c>
      <c r="AD92" s="38">
        <f t="shared" si="159"/>
        <v>26175</v>
      </c>
      <c r="AE92" s="38">
        <f t="shared" si="159"/>
        <v>26175</v>
      </c>
      <c r="AF92" s="38">
        <f t="shared" si="159"/>
        <v>26175</v>
      </c>
      <c r="AG92" s="38">
        <f t="shared" ref="AG92:AP92" si="160">AG88+AG89+AG90+AG91</f>
        <v>20812.5</v>
      </c>
      <c r="AH92" s="38">
        <f t="shared" si="160"/>
        <v>20812.5</v>
      </c>
      <c r="AI92" s="38">
        <f t="shared" si="160"/>
        <v>20812.5</v>
      </c>
      <c r="AJ92" s="38">
        <f t="shared" si="160"/>
        <v>20812.5</v>
      </c>
      <c r="AK92" s="38">
        <f t="shared" si="160"/>
        <v>20812.5</v>
      </c>
      <c r="AL92" s="38">
        <f t="shared" si="160"/>
        <v>20812.5</v>
      </c>
      <c r="AM92" s="38">
        <f t="shared" si="160"/>
        <v>20812.5</v>
      </c>
      <c r="AN92" s="38">
        <f t="shared" si="160"/>
        <v>20812.5</v>
      </c>
      <c r="AO92" s="38">
        <f t="shared" si="160"/>
        <v>20812.5</v>
      </c>
      <c r="AP92" s="72">
        <f t="shared" si="160"/>
        <v>20812.5</v>
      </c>
    </row>
    <row r="93" spans="2:42" ht="15" thickBot="1">
      <c r="B93" s="29" t="s">
        <v>68</v>
      </c>
      <c r="C93" s="23">
        <f>C$46*C92</f>
        <v>4298.9561999999996</v>
      </c>
      <c r="D93" s="23">
        <f t="shared" ref="D93:AF93" si="161">D$46*D92</f>
        <v>4516.8196079999998</v>
      </c>
      <c r="E93" s="23">
        <f t="shared" si="161"/>
        <v>4744.2472196111994</v>
      </c>
      <c r="F93" s="23">
        <f t="shared" si="161"/>
        <v>4981.6589033721311</v>
      </c>
      <c r="G93" s="23">
        <f t="shared" si="161"/>
        <v>5229.4929600501673</v>
      </c>
      <c r="H93" s="23">
        <f t="shared" si="161"/>
        <v>5488.2069318163694</v>
      </c>
      <c r="I93" s="23">
        <f t="shared" si="161"/>
        <v>5758.2784469431072</v>
      </c>
      <c r="J93" s="23">
        <f t="shared" si="161"/>
        <v>6040.2061015839108</v>
      </c>
      <c r="K93" s="23">
        <f t="shared" si="161"/>
        <v>6334.5103802634439</v>
      </c>
      <c r="L93" s="23">
        <f t="shared" si="161"/>
        <v>6641.7346167770083</v>
      </c>
      <c r="M93" s="23">
        <f t="shared" si="161"/>
        <v>6962.4459972735185</v>
      </c>
      <c r="N93" s="23">
        <f t="shared" si="161"/>
        <v>7297.2366073738267</v>
      </c>
      <c r="O93" s="23">
        <f t="shared" si="161"/>
        <v>7646.7245252575376</v>
      </c>
      <c r="P93" s="23">
        <f t="shared" si="161"/>
        <v>8011.5549627363434</v>
      </c>
      <c r="Q93" s="23">
        <f t="shared" si="161"/>
        <v>8392.4014564204681</v>
      </c>
      <c r="R93" s="23">
        <f t="shared" si="161"/>
        <v>8789.9671111773278</v>
      </c>
      <c r="S93" s="23">
        <f t="shared" si="161"/>
        <v>9204.9858981780108</v>
      </c>
      <c r="T93" s="23">
        <f t="shared" si="161"/>
        <v>9638.2240099280261</v>
      </c>
      <c r="U93" s="23">
        <f t="shared" si="161"/>
        <v>10090.481274783866</v>
      </c>
      <c r="V93" s="23">
        <f t="shared" si="161"/>
        <v>10523.624999999998</v>
      </c>
      <c r="W93" s="23">
        <f t="shared" si="161"/>
        <v>11598.142499999998</v>
      </c>
      <c r="X93" s="23">
        <f t="shared" si="161"/>
        <v>11598.142499999998</v>
      </c>
      <c r="Y93" s="23">
        <f t="shared" si="161"/>
        <v>11598.142499999998</v>
      </c>
      <c r="Z93" s="23">
        <f t="shared" si="161"/>
        <v>11598.142499999998</v>
      </c>
      <c r="AA93" s="23">
        <f t="shared" si="161"/>
        <v>11598.142499999998</v>
      </c>
      <c r="AB93" s="23">
        <f t="shared" si="161"/>
        <v>11598.142499999998</v>
      </c>
      <c r="AC93" s="23">
        <f t="shared" si="161"/>
        <v>11598.142499999998</v>
      </c>
      <c r="AD93" s="23">
        <f t="shared" si="161"/>
        <v>11598.142499999998</v>
      </c>
      <c r="AE93" s="23">
        <f t="shared" si="161"/>
        <v>11598.142499999998</v>
      </c>
      <c r="AF93" s="23">
        <f t="shared" si="161"/>
        <v>11598.142499999998</v>
      </c>
      <c r="AG93" s="23">
        <f t="shared" ref="AG93:AP93" si="162">AG$46*AG92</f>
        <v>9222.0187499999993</v>
      </c>
      <c r="AH93" s="23">
        <f t="shared" si="162"/>
        <v>9222.0187499999993</v>
      </c>
      <c r="AI93" s="23">
        <f t="shared" si="162"/>
        <v>9222.0187499999993</v>
      </c>
      <c r="AJ93" s="23">
        <f t="shared" si="162"/>
        <v>9222.0187499999993</v>
      </c>
      <c r="AK93" s="23">
        <f t="shared" si="162"/>
        <v>9222.0187499999993</v>
      </c>
      <c r="AL93" s="23">
        <f t="shared" si="162"/>
        <v>9222.0187499999993</v>
      </c>
      <c r="AM93" s="23">
        <f t="shared" si="162"/>
        <v>9222.0187499999993</v>
      </c>
      <c r="AN93" s="23">
        <f t="shared" si="162"/>
        <v>9222.0187499999993</v>
      </c>
      <c r="AO93" s="23">
        <f t="shared" si="162"/>
        <v>9222.0187499999993</v>
      </c>
      <c r="AP93" s="73">
        <f t="shared" si="162"/>
        <v>9222.0187499999993</v>
      </c>
    </row>
    <row r="94" spans="2:42">
      <c r="H94" s="1"/>
      <c r="I94" s="1"/>
      <c r="J94" s="1"/>
      <c r="K94" s="1"/>
    </row>
    <row r="95" spans="2:42">
      <c r="B95" s="9"/>
      <c r="H95" s="1"/>
      <c r="I95" s="1"/>
      <c r="J95" s="1"/>
      <c r="K95" s="1"/>
    </row>
    <row r="96" spans="2:42">
      <c r="H96" s="1"/>
      <c r="I96" s="1"/>
      <c r="J96" s="1"/>
      <c r="K96" s="1"/>
    </row>
    <row r="97" spans="2:13">
      <c r="B97" s="49"/>
      <c r="H97" s="1"/>
      <c r="I97" s="1"/>
      <c r="J97" s="1"/>
      <c r="K97" s="1"/>
    </row>
    <row r="98" spans="2:13">
      <c r="H98" s="1"/>
      <c r="I98" s="1"/>
      <c r="J98" s="1"/>
      <c r="K98" s="1"/>
    </row>
    <row r="99" spans="2:13">
      <c r="H99" s="1"/>
      <c r="I99" s="1"/>
      <c r="J99" s="1"/>
      <c r="K99" s="1"/>
    </row>
    <row r="100" spans="2:13">
      <c r="H100" s="1"/>
      <c r="I100" s="1"/>
      <c r="J100" s="1"/>
      <c r="K100" s="1"/>
    </row>
    <row r="101" spans="2:13">
      <c r="H101" s="1"/>
      <c r="I101" s="1"/>
      <c r="J101" s="1"/>
      <c r="K101" s="1"/>
    </row>
    <row r="102" spans="2:13">
      <c r="H102" s="1"/>
      <c r="I102" s="1"/>
      <c r="J102" s="1"/>
      <c r="K102" s="1"/>
    </row>
    <row r="103" spans="2:13">
      <c r="H103" s="1"/>
      <c r="I103" s="1"/>
      <c r="J103" s="1"/>
      <c r="K103" s="1"/>
    </row>
    <row r="104" spans="2:13">
      <c r="H104" s="1"/>
      <c r="I104" s="1"/>
      <c r="J104" s="1"/>
      <c r="K104" s="1"/>
    </row>
    <row r="105" spans="2:13">
      <c r="H105" s="1"/>
      <c r="I105" s="1"/>
      <c r="J105" s="1"/>
      <c r="K105" s="1"/>
    </row>
    <row r="107" spans="2:13" ht="18">
      <c r="M107" s="8"/>
    </row>
  </sheetData>
  <sheetProtection algorithmName="SHA-512" hashValue="d1YKdxLt1fyHQdHMdWgDMpRlaMNkY4YWL6eai2qjBzyTesmpQ53fxfHzXxahaaOaCmKKGBymzA9SMS2Eqs05qg==" saltValue="H8m73t6HLo2LAja0tOsy3Q==" spinCount="100000" sheet="1" objects="1" scenarios="1"/>
  <mergeCells count="15">
    <mergeCell ref="S1:T3"/>
    <mergeCell ref="H37:J37"/>
    <mergeCell ref="H38:J38"/>
    <mergeCell ref="H40:J40"/>
    <mergeCell ref="E37:F37"/>
    <mergeCell ref="E38:F38"/>
    <mergeCell ref="B1:J3"/>
    <mergeCell ref="E39:F39"/>
    <mergeCell ref="H39:J39"/>
    <mergeCell ref="B36:C36"/>
    <mergeCell ref="B58:C58"/>
    <mergeCell ref="B78:C78"/>
    <mergeCell ref="B86:C86"/>
    <mergeCell ref="E36:F36"/>
    <mergeCell ref="E40:F40"/>
  </mergeCells>
  <phoneticPr fontId="16" type="noConversion"/>
  <hyperlinks>
    <hyperlink ref="C32" r:id="rId1" xr:uid="{623A29EA-5D72-4754-988A-E2F8F48BA8E9}"/>
  </hyperlinks>
  <pageMargins left="0.23622047244094491" right="0.23622047244094491" top="0.74803149606299213" bottom="0.74803149606299213" header="0.31496062992125984" footer="0.31496062992125984"/>
  <pageSetup paperSize="9" scale="53" fitToWidth="0" fitToHeight="2"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Deckblatt</vt:lpstr>
      <vt:lpstr>PV</vt:lpstr>
      <vt:lpstr>Deckblatt!Print_Area</vt:lpstr>
      <vt:lpstr>PV!Print_Area</vt:lpstr>
      <vt:lpstr>PV!Print_Titles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2025-03-18T16:14:31Z</dcterms:modified>
</cp:coreProperties>
</file>